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W\Desktop\01 План закупок 2018\"/>
    </mc:Choice>
  </mc:AlternateContent>
  <xr:revisionPtr revIDLastSave="0" documentId="13_ncr:1_{30E40D0F-4458-4569-9143-42E1B77B9044}" xr6:coauthVersionLast="37" xr6:coauthVersionMax="37" xr10:uidLastSave="{00000000-0000-0000-0000-000000000000}"/>
  <bookViews>
    <workbookView xWindow="0" yWindow="0" windowWidth="21570" windowHeight="7980" xr2:uid="{00000000-000D-0000-FFFF-FFFF00000000}"/>
  </bookViews>
  <sheets>
    <sheet name="ПЗ 2018" sheetId="2" r:id="rId1"/>
  </sheets>
  <definedNames>
    <definedName name="_xlnm._FilterDatabase" localSheetId="0" hidden="1">'ПЗ 2018'!$B$12:$Y$478</definedName>
    <definedName name="_xlnm.Print_Area" localSheetId="0">'ПЗ 2018'!$A$1:$Y$481</definedName>
  </definedNames>
  <calcPr calcId="162913"/>
</workbook>
</file>

<file path=xl/calcChain.xml><?xml version="1.0" encoding="utf-8"?>
<calcChain xmlns="http://schemas.openxmlformats.org/spreadsheetml/2006/main">
  <c r="V384" i="2" l="1"/>
  <c r="U384" i="2"/>
  <c r="U383" i="2"/>
  <c r="V383" i="2" s="1"/>
  <c r="U341" i="2"/>
  <c r="V341" i="2" s="1"/>
  <c r="U477" i="2" l="1"/>
  <c r="V477" i="2" s="1"/>
  <c r="U472" i="2" l="1"/>
  <c r="V472" i="2" s="1"/>
  <c r="V476" i="2"/>
  <c r="U464" i="2"/>
  <c r="V464" i="2" s="1"/>
  <c r="U452" i="2"/>
  <c r="V452" i="2" s="1"/>
  <c r="U361" i="2"/>
  <c r="V361" i="2" s="1"/>
  <c r="U347" i="2"/>
  <c r="V347" i="2" s="1"/>
  <c r="U344" i="2"/>
  <c r="V340" i="2"/>
  <c r="U335" i="2"/>
  <c r="V335" i="2" s="1"/>
  <c r="U332" i="2"/>
  <c r="V332" i="2" s="1"/>
  <c r="U329" i="2"/>
  <c r="V329" i="2" s="1"/>
  <c r="U260" i="2"/>
  <c r="V260" i="2" s="1"/>
  <c r="U425" i="2"/>
  <c r="V425" i="2" s="1"/>
  <c r="U422" i="2"/>
  <c r="V422" i="2" s="1"/>
  <c r="U419" i="2" l="1"/>
  <c r="V419" i="2" s="1"/>
  <c r="U380" i="2"/>
  <c r="V380" i="2" s="1"/>
  <c r="U375" i="2"/>
  <c r="V375" i="2" s="1"/>
  <c r="U467" i="2" l="1"/>
  <c r="V467" i="2" s="1"/>
  <c r="U459" i="2"/>
  <c r="V459" i="2" s="1"/>
  <c r="U447" i="2"/>
  <c r="V447" i="2" s="1"/>
  <c r="U444" i="2"/>
  <c r="V444" i="2" s="1"/>
  <c r="U415" i="2"/>
  <c r="V415" i="2" s="1"/>
  <c r="U412" i="2"/>
  <c r="V412" i="2" s="1"/>
  <c r="T409" i="2"/>
  <c r="U409" i="2" s="1"/>
  <c r="V409" i="2" s="1"/>
  <c r="U382" i="2"/>
  <c r="V382" i="2" s="1"/>
  <c r="U351" i="2"/>
  <c r="V351" i="2" s="1"/>
  <c r="U322" i="2"/>
  <c r="V322" i="2" s="1"/>
  <c r="U291" i="2"/>
  <c r="V291" i="2" s="1"/>
  <c r="U288" i="2"/>
  <c r="V288" i="2" s="1"/>
  <c r="U282" i="2"/>
  <c r="V282" i="2" s="1"/>
  <c r="U277" i="2"/>
  <c r="V277" i="2" s="1"/>
  <c r="U266" i="2" l="1"/>
  <c r="V266" i="2" s="1"/>
  <c r="U263" i="2"/>
  <c r="V263" i="2" s="1"/>
  <c r="U257" i="2"/>
  <c r="V257" i="2" s="1"/>
  <c r="U243" i="2"/>
  <c r="V243" i="2" s="1"/>
  <c r="U226" i="2"/>
  <c r="V226" i="2" s="1"/>
  <c r="U231" i="2"/>
  <c r="V231" i="2" s="1"/>
  <c r="U219" i="2"/>
  <c r="V219" i="2" s="1"/>
  <c r="U170" i="2"/>
  <c r="V170" i="2" s="1"/>
  <c r="U152" i="2"/>
  <c r="V152" i="2" s="1"/>
  <c r="U119" i="2"/>
  <c r="V119" i="2" s="1"/>
  <c r="U15" i="2" l="1"/>
  <c r="V15" i="2" s="1"/>
  <c r="V16" i="2"/>
  <c r="U17" i="2"/>
  <c r="V17" i="2" s="1"/>
  <c r="U18" i="2"/>
  <c r="V18" i="2" s="1"/>
  <c r="V19" i="2"/>
  <c r="V20" i="2"/>
  <c r="V21" i="2"/>
  <c r="V22" i="2"/>
  <c r="V23" i="2"/>
  <c r="U24" i="2"/>
  <c r="V24" i="2" s="1"/>
  <c r="U25" i="2"/>
  <c r="V25" i="2" s="1"/>
  <c r="U26" i="2"/>
  <c r="V26" i="2" s="1"/>
  <c r="U27" i="2"/>
  <c r="V27" i="2" s="1"/>
  <c r="V28" i="2"/>
  <c r="U29" i="2"/>
  <c r="V29" i="2" s="1"/>
  <c r="U30" i="2"/>
  <c r="V30" i="2" s="1"/>
  <c r="V31" i="2"/>
  <c r="U32" i="2"/>
  <c r="V32" i="2" s="1"/>
  <c r="U33" i="2"/>
  <c r="V33" i="2" s="1"/>
  <c r="U34" i="2"/>
  <c r="V34" i="2" s="1"/>
  <c r="V35" i="2"/>
  <c r="U36" i="2"/>
  <c r="V36" i="2" s="1"/>
  <c r="U37" i="2"/>
  <c r="V37" i="2" s="1"/>
  <c r="V38" i="2"/>
  <c r="U39" i="2"/>
  <c r="V39" i="2" s="1"/>
  <c r="V40" i="2"/>
  <c r="V41" i="2"/>
  <c r="U42" i="2"/>
  <c r="V42" i="2" s="1"/>
  <c r="V43" i="2"/>
  <c r="U44" i="2"/>
  <c r="V44" i="2" s="1"/>
  <c r="V45" i="2"/>
  <c r="U46" i="2"/>
  <c r="V46" i="2" s="1"/>
  <c r="V47" i="2"/>
  <c r="V48" i="2"/>
  <c r="U49" i="2"/>
  <c r="V49" i="2" s="1"/>
  <c r="V50" i="2"/>
  <c r="U51" i="2"/>
  <c r="V51" i="2" s="1"/>
  <c r="V52" i="2"/>
  <c r="U53" i="2"/>
  <c r="V53" i="2" s="1"/>
  <c r="V54" i="2"/>
  <c r="V55" i="2"/>
  <c r="U56" i="2"/>
  <c r="V56" i="2" s="1"/>
  <c r="V57" i="2"/>
  <c r="V58" i="2"/>
  <c r="V59" i="2"/>
  <c r="V60" i="2"/>
  <c r="U61" i="2"/>
  <c r="V61" i="2" s="1"/>
  <c r="V62" i="2"/>
  <c r="U63" i="2"/>
  <c r="V63" i="2" s="1"/>
  <c r="V64" i="2"/>
  <c r="U65" i="2"/>
  <c r="V65" i="2" s="1"/>
  <c r="U66" i="2"/>
  <c r="V66" i="2" s="1"/>
  <c r="U67" i="2"/>
  <c r="V67" i="2" s="1"/>
  <c r="V68" i="2"/>
  <c r="U69" i="2"/>
  <c r="V69" i="2" s="1"/>
  <c r="V70" i="2"/>
  <c r="U71" i="2"/>
  <c r="V71" i="2" s="1"/>
  <c r="V72" i="2"/>
  <c r="V73" i="2"/>
  <c r="U74" i="2"/>
  <c r="V74" i="2" s="1"/>
  <c r="V75" i="2"/>
  <c r="U76" i="2"/>
  <c r="V76" i="2" s="1"/>
  <c r="V77" i="2"/>
  <c r="V78" i="2"/>
  <c r="U79" i="2"/>
  <c r="V79" i="2" s="1"/>
  <c r="U80" i="2"/>
  <c r="V80" i="2" s="1"/>
  <c r="V81" i="2"/>
  <c r="V82" i="2"/>
  <c r="U83" i="2"/>
  <c r="V83" i="2" s="1"/>
  <c r="V84" i="2"/>
  <c r="U85" i="2"/>
  <c r="V85" i="2" s="1"/>
  <c r="U86" i="2"/>
  <c r="V86" i="2" s="1"/>
  <c r="V87" i="2"/>
  <c r="U88" i="2"/>
  <c r="V88" i="2" s="1"/>
  <c r="V89" i="2"/>
  <c r="U90" i="2"/>
  <c r="V90" i="2" s="1"/>
  <c r="V91" i="2"/>
  <c r="U92" i="2"/>
  <c r="V92" i="2" s="1"/>
  <c r="V93" i="2"/>
  <c r="U94" i="2"/>
  <c r="V94" i="2" s="1"/>
  <c r="V95" i="2"/>
  <c r="V96" i="2"/>
  <c r="V97" i="2"/>
  <c r="V98" i="2"/>
  <c r="V99" i="2"/>
  <c r="V100" i="2"/>
  <c r="U101" i="2"/>
  <c r="V101" i="2" s="1"/>
  <c r="V102" i="2"/>
  <c r="U103" i="2"/>
  <c r="V103" i="2" s="1"/>
  <c r="V104" i="2"/>
  <c r="U105" i="2"/>
  <c r="V105" i="2" s="1"/>
  <c r="V106" i="2"/>
  <c r="U107" i="2"/>
  <c r="V107" i="2" s="1"/>
  <c r="V108" i="2"/>
  <c r="U109" i="2"/>
  <c r="V109" i="2" s="1"/>
  <c r="V110" i="2"/>
  <c r="U111" i="2"/>
  <c r="V111" i="2" s="1"/>
  <c r="U112" i="2"/>
  <c r="V112" i="2" s="1"/>
  <c r="U113" i="2"/>
  <c r="V113" i="2" s="1"/>
  <c r="U114" i="2"/>
  <c r="V114" i="2" s="1"/>
  <c r="V115" i="2"/>
  <c r="U116" i="2"/>
  <c r="V116" i="2" s="1"/>
  <c r="V117" i="2"/>
  <c r="V120" i="2"/>
  <c r="U121" i="2"/>
  <c r="V121" i="2" s="1"/>
  <c r="V122" i="2"/>
  <c r="U123" i="2"/>
  <c r="V123" i="2" s="1"/>
  <c r="U124" i="2"/>
  <c r="V124" i="2" s="1"/>
  <c r="V125" i="2"/>
  <c r="U126" i="2"/>
  <c r="V126" i="2" s="1"/>
  <c r="V127" i="2"/>
  <c r="U128" i="2"/>
  <c r="V128" i="2" s="1"/>
  <c r="V129" i="2"/>
  <c r="U130" i="2"/>
  <c r="V130" i="2" s="1"/>
  <c r="V131" i="2"/>
  <c r="U132" i="2"/>
  <c r="V132" i="2" s="1"/>
  <c r="V133" i="2"/>
  <c r="U134" i="2"/>
  <c r="V134" i="2" s="1"/>
  <c r="V135" i="2"/>
  <c r="U136" i="2"/>
  <c r="V136" i="2" s="1"/>
  <c r="V137" i="2"/>
  <c r="U138" i="2"/>
  <c r="V138" i="2" s="1"/>
  <c r="V139" i="2"/>
  <c r="U140" i="2"/>
  <c r="V140" i="2" s="1"/>
  <c r="V141" i="2"/>
  <c r="U142" i="2"/>
  <c r="V142" i="2" s="1"/>
  <c r="V143" i="2"/>
  <c r="U144" i="2"/>
  <c r="V144" i="2" s="1"/>
  <c r="V145" i="2"/>
  <c r="U146" i="2"/>
  <c r="V146" i="2" s="1"/>
  <c r="V147" i="2"/>
  <c r="U148" i="2"/>
  <c r="V148" i="2" s="1"/>
  <c r="U149" i="2"/>
  <c r="V149" i="2" s="1"/>
  <c r="V150" i="2"/>
  <c r="V151" i="2"/>
  <c r="V153" i="2"/>
  <c r="U154" i="2"/>
  <c r="V154" i="2" s="1"/>
  <c r="V155" i="2"/>
  <c r="U156" i="2"/>
  <c r="V156" i="2" s="1"/>
  <c r="V157" i="2"/>
  <c r="U158" i="2"/>
  <c r="V158" i="2" s="1"/>
  <c r="V159" i="2"/>
  <c r="U160" i="2"/>
  <c r="V160" i="2" s="1"/>
  <c r="V161" i="2"/>
  <c r="U162" i="2"/>
  <c r="V162" i="2" s="1"/>
  <c r="V163" i="2"/>
  <c r="U164" i="2"/>
  <c r="V164" i="2" s="1"/>
  <c r="V165" i="2"/>
  <c r="U166" i="2"/>
  <c r="V166" i="2" s="1"/>
  <c r="V167" i="2"/>
  <c r="U168" i="2"/>
  <c r="V168" i="2" s="1"/>
  <c r="V169" i="2"/>
  <c r="V171" i="2"/>
  <c r="U172" i="2"/>
  <c r="V172" i="2" s="1"/>
  <c r="V173" i="2"/>
  <c r="U174" i="2"/>
  <c r="V174" i="2" s="1"/>
  <c r="V175" i="2"/>
  <c r="U176" i="2"/>
  <c r="V176" i="2" s="1"/>
  <c r="V177" i="2"/>
  <c r="U178" i="2"/>
  <c r="V178" i="2" s="1"/>
  <c r="V179" i="2"/>
  <c r="U180" i="2"/>
  <c r="V180" i="2" s="1"/>
  <c r="V181" i="2"/>
  <c r="U182" i="2"/>
  <c r="V182" i="2" s="1"/>
  <c r="V183" i="2"/>
  <c r="U184" i="2"/>
  <c r="V184" i="2" s="1"/>
  <c r="V185" i="2"/>
  <c r="U186" i="2"/>
  <c r="V186" i="2" s="1"/>
  <c r="V187" i="2"/>
  <c r="U188" i="2"/>
  <c r="V188" i="2" s="1"/>
  <c r="V189" i="2"/>
  <c r="U190" i="2"/>
  <c r="V190" i="2" s="1"/>
  <c r="V191" i="2"/>
  <c r="U192" i="2"/>
  <c r="V192" i="2" s="1"/>
  <c r="V193" i="2"/>
  <c r="U194" i="2"/>
  <c r="V194" i="2" s="1"/>
  <c r="V195" i="2"/>
  <c r="U196" i="2"/>
  <c r="V196" i="2" s="1"/>
  <c r="V197" i="2"/>
  <c r="U198" i="2"/>
  <c r="V198" i="2" s="1"/>
  <c r="V199" i="2"/>
  <c r="U200" i="2"/>
  <c r="V200" i="2" s="1"/>
  <c r="V201" i="2"/>
  <c r="U202" i="2"/>
  <c r="V202" i="2" s="1"/>
  <c r="V203" i="2"/>
  <c r="U204" i="2"/>
  <c r="V204" i="2" s="1"/>
  <c r="V205" i="2"/>
  <c r="U206" i="2"/>
  <c r="V206" i="2" s="1"/>
  <c r="V207" i="2"/>
  <c r="U208" i="2"/>
  <c r="V208" i="2" s="1"/>
  <c r="V209" i="2"/>
  <c r="U210" i="2"/>
  <c r="V210" i="2" s="1"/>
  <c r="V211" i="2"/>
  <c r="U212" i="2"/>
  <c r="V212" i="2" s="1"/>
  <c r="V213" i="2"/>
  <c r="U214" i="2"/>
  <c r="V214" i="2" s="1"/>
  <c r="V215" i="2"/>
  <c r="U216" i="2"/>
  <c r="V216" i="2" s="1"/>
  <c r="V217" i="2"/>
  <c r="V218" i="2"/>
  <c r="V220" i="2"/>
  <c r="U221" i="2"/>
  <c r="V221" i="2" s="1"/>
  <c r="V222" i="2"/>
  <c r="U223" i="2"/>
  <c r="V223" i="2" s="1"/>
  <c r="V224" i="2"/>
  <c r="V225" i="2"/>
  <c r="V227" i="2"/>
  <c r="V228" i="2"/>
  <c r="V229" i="2"/>
  <c r="V230" i="2"/>
  <c r="V232" i="2"/>
  <c r="U233" i="2"/>
  <c r="V233" i="2" s="1"/>
  <c r="V234" i="2"/>
  <c r="U235" i="2"/>
  <c r="V235" i="2" s="1"/>
  <c r="V236" i="2"/>
  <c r="U237" i="2"/>
  <c r="V237" i="2" s="1"/>
  <c r="V238" i="2"/>
  <c r="U239" i="2"/>
  <c r="V239" i="2" s="1"/>
  <c r="V240" i="2"/>
  <c r="V241" i="2"/>
  <c r="V242" i="2"/>
  <c r="V244" i="2"/>
  <c r="U245" i="2"/>
  <c r="V245" i="2" s="1"/>
  <c r="V246" i="2"/>
  <c r="U247" i="2"/>
  <c r="V247" i="2" s="1"/>
  <c r="V248" i="2"/>
  <c r="U249" i="2"/>
  <c r="V249" i="2" s="1"/>
  <c r="V250" i="2"/>
  <c r="U251" i="2"/>
  <c r="V251" i="2" s="1"/>
  <c r="V252" i="2"/>
  <c r="U253" i="2"/>
  <c r="V253" i="2" s="1"/>
  <c r="V254" i="2"/>
  <c r="U255" i="2"/>
  <c r="V255" i="2" s="1"/>
  <c r="V256" i="2"/>
  <c r="V258" i="2"/>
  <c r="V259" i="2"/>
  <c r="V261" i="2"/>
  <c r="V262" i="2"/>
  <c r="V264" i="2"/>
  <c r="V265" i="2"/>
  <c r="V267" i="2"/>
  <c r="U268" i="2"/>
  <c r="V268" i="2" s="1"/>
  <c r="U269" i="2"/>
  <c r="V269" i="2" s="1"/>
  <c r="U270" i="2"/>
  <c r="V270" i="2" s="1"/>
  <c r="U271" i="2"/>
  <c r="V271" i="2" s="1"/>
  <c r="U272" i="2"/>
  <c r="V272" i="2" s="1"/>
  <c r="U273" i="2"/>
  <c r="V273" i="2" s="1"/>
  <c r="U274" i="2"/>
  <c r="V274" i="2" s="1"/>
  <c r="U275" i="2"/>
  <c r="V275" i="2" s="1"/>
  <c r="V276" i="2"/>
  <c r="U278" i="2"/>
  <c r="V278" i="2" s="1"/>
  <c r="U279" i="2"/>
  <c r="V279" i="2" s="1"/>
  <c r="V280" i="2"/>
  <c r="V281" i="2"/>
  <c r="U283" i="2"/>
  <c r="V283" i="2" s="1"/>
  <c r="U284" i="2"/>
  <c r="V284" i="2" s="1"/>
  <c r="U285" i="2"/>
  <c r="V285" i="2" s="1"/>
  <c r="V286" i="2"/>
  <c r="V287" i="2"/>
  <c r="V289" i="2"/>
  <c r="V290" i="2"/>
  <c r="U292" i="2"/>
  <c r="V292" i="2" s="1"/>
  <c r="U293" i="2"/>
  <c r="V293" i="2" s="1"/>
  <c r="U294" i="2"/>
  <c r="V294" i="2" s="1"/>
  <c r="V295" i="2"/>
  <c r="U296" i="2"/>
  <c r="V296" i="2" s="1"/>
  <c r="V297" i="2"/>
  <c r="U298" i="2"/>
  <c r="V298" i="2" s="1"/>
  <c r="V299" i="2"/>
  <c r="U300" i="2"/>
  <c r="V300" i="2" s="1"/>
  <c r="V301" i="2"/>
  <c r="U302" i="2"/>
  <c r="V302" i="2" s="1"/>
  <c r="V303" i="2"/>
  <c r="V304" i="2"/>
  <c r="U305" i="2"/>
  <c r="V305" i="2" s="1"/>
  <c r="V306" i="2"/>
  <c r="U307" i="2"/>
  <c r="V307" i="2" s="1"/>
  <c r="V308" i="2"/>
  <c r="U309" i="2"/>
  <c r="V309" i="2" s="1"/>
  <c r="V310" i="2"/>
  <c r="U311" i="2"/>
  <c r="V311" i="2" s="1"/>
  <c r="V312" i="2"/>
  <c r="U313" i="2"/>
  <c r="V313" i="2" s="1"/>
  <c r="V314" i="2"/>
  <c r="U315" i="2"/>
  <c r="V315" i="2" s="1"/>
  <c r="V316" i="2"/>
  <c r="U317" i="2"/>
  <c r="V317" i="2" s="1"/>
  <c r="V318" i="2"/>
  <c r="U319" i="2"/>
  <c r="V319" i="2" s="1"/>
  <c r="V320" i="2"/>
  <c r="V321" i="2"/>
  <c r="V323" i="2"/>
  <c r="U324" i="2"/>
  <c r="V324" i="2" s="1"/>
  <c r="V325" i="2"/>
  <c r="U326" i="2"/>
  <c r="V326" i="2" s="1"/>
  <c r="V327" i="2"/>
  <c r="V328" i="2"/>
  <c r="V330" i="2"/>
  <c r="V331" i="2"/>
  <c r="V333" i="2"/>
  <c r="V334" i="2"/>
  <c r="V336" i="2"/>
  <c r="U337" i="2"/>
  <c r="V337" i="2" s="1"/>
  <c r="V338" i="2"/>
  <c r="V339" i="2"/>
  <c r="V342" i="2"/>
  <c r="V343" i="2"/>
  <c r="V344" i="2"/>
  <c r="V345" i="2"/>
  <c r="V346" i="2"/>
  <c r="V348" i="2"/>
  <c r="V349" i="2"/>
  <c r="V350" i="2"/>
  <c r="V352" i="2"/>
  <c r="U353" i="2"/>
  <c r="V353" i="2" s="1"/>
  <c r="V354" i="2"/>
  <c r="U355" i="2"/>
  <c r="V355" i="2" s="1"/>
  <c r="V356" i="2"/>
  <c r="U357" i="2"/>
  <c r="V357" i="2" s="1"/>
  <c r="V358" i="2"/>
  <c r="V359" i="2"/>
  <c r="V362" i="2"/>
  <c r="V360" i="2"/>
  <c r="U363" i="2"/>
  <c r="V363" i="2" s="1"/>
  <c r="U364" i="2"/>
  <c r="V364" i="2" s="1"/>
  <c r="U365" i="2"/>
  <c r="V365" i="2" s="1"/>
  <c r="V366" i="2"/>
  <c r="V367" i="2"/>
  <c r="U368" i="2"/>
  <c r="V368" i="2" s="1"/>
  <c r="V369" i="2"/>
  <c r="V370" i="2"/>
  <c r="U371" i="2"/>
  <c r="V371" i="2" s="1"/>
  <c r="V372" i="2"/>
  <c r="V373" i="2"/>
  <c r="V374" i="2"/>
  <c r="U376" i="2"/>
  <c r="V376" i="2" s="1"/>
  <c r="U377" i="2"/>
  <c r="V377" i="2" s="1"/>
  <c r="U378" i="2"/>
  <c r="V378" i="2" s="1"/>
  <c r="V379" i="2"/>
  <c r="V381" i="2"/>
  <c r="U455" i="2" l="1"/>
  <c r="V455" i="2" s="1"/>
  <c r="V443" i="2" l="1"/>
  <c r="V451" i="2"/>
  <c r="U436" i="2"/>
  <c r="V436" i="2" s="1"/>
  <c r="V475" i="2"/>
  <c r="V418" i="2"/>
  <c r="V458" i="2"/>
  <c r="T408" i="2"/>
  <c r="V408" i="2" s="1"/>
  <c r="U441" i="2" l="1"/>
  <c r="V441" i="2" s="1"/>
  <c r="V454" i="2" l="1"/>
  <c r="V471" i="2" l="1"/>
  <c r="U461" i="2"/>
  <c r="V461" i="2" s="1"/>
  <c r="V457" i="2"/>
  <c r="V450" i="2"/>
  <c r="V446" i="2"/>
  <c r="V440" i="2"/>
  <c r="U438" i="2"/>
  <c r="V438" i="2" s="1"/>
  <c r="V435" i="2"/>
  <c r="U433" i="2"/>
  <c r="V433" i="2" s="1"/>
  <c r="V431" i="2"/>
  <c r="V432" i="2"/>
  <c r="V427" i="2"/>
  <c r="V424" i="2"/>
  <c r="V421" i="2"/>
  <c r="V417" i="2"/>
  <c r="V420" i="2"/>
  <c r="T406" i="2"/>
  <c r="U406" i="2" s="1"/>
  <c r="V406" i="2" s="1"/>
  <c r="V463" i="2" l="1"/>
  <c r="V466" i="2"/>
  <c r="U474" i="2" l="1"/>
  <c r="V474" i="2" s="1"/>
  <c r="U386" i="2" l="1"/>
  <c r="V386" i="2" s="1"/>
  <c r="V387" i="2" s="1"/>
  <c r="U387" i="2" l="1"/>
  <c r="V473" i="2"/>
  <c r="V470" i="2"/>
  <c r="U469" i="2"/>
  <c r="V469" i="2" s="1"/>
  <c r="U468" i="2"/>
  <c r="V468" i="2" s="1"/>
  <c r="V465" i="2"/>
  <c r="V462" i="2"/>
  <c r="V460" i="2"/>
  <c r="V456" i="2"/>
  <c r="V453" i="2"/>
  <c r="V449" i="2"/>
  <c r="V448" i="2"/>
  <c r="V445" i="2"/>
  <c r="V442" i="2"/>
  <c r="V439" i="2"/>
  <c r="V437" i="2"/>
  <c r="V434" i="2"/>
  <c r="V430" i="2"/>
  <c r="V428" i="2"/>
  <c r="V426" i="2"/>
  <c r="V423" i="2"/>
  <c r="V416" i="2"/>
  <c r="V414" i="2"/>
  <c r="T413" i="2"/>
  <c r="U413" i="2" s="1"/>
  <c r="V413" i="2" s="1"/>
  <c r="V411" i="2"/>
  <c r="T410" i="2"/>
  <c r="U410" i="2" s="1"/>
  <c r="V410" i="2" s="1"/>
  <c r="T407" i="2"/>
  <c r="V407" i="2" s="1"/>
  <c r="T405" i="2"/>
  <c r="V405" i="2" s="1"/>
  <c r="T404" i="2"/>
  <c r="U404" i="2" s="1"/>
  <c r="V404" i="2" s="1"/>
  <c r="T403" i="2"/>
  <c r="U403" i="2" s="1"/>
  <c r="V403" i="2" s="1"/>
  <c r="V402" i="2"/>
  <c r="T402" i="2"/>
  <c r="T401" i="2"/>
  <c r="U401" i="2" s="1"/>
  <c r="V401" i="2" s="1"/>
  <c r="V400" i="2"/>
  <c r="T400" i="2"/>
  <c r="V399" i="2"/>
  <c r="T399" i="2"/>
  <c r="T398" i="2"/>
  <c r="U398" i="2" s="1"/>
  <c r="V398" i="2" s="1"/>
  <c r="V397" i="2"/>
  <c r="T397" i="2"/>
  <c r="V396" i="2"/>
  <c r="T396" i="2"/>
  <c r="T395" i="2"/>
  <c r="U395" i="2" s="1"/>
  <c r="V395" i="2" s="1"/>
  <c r="V394" i="2"/>
  <c r="T394" i="2"/>
  <c r="T393" i="2"/>
  <c r="U393" i="2" s="1"/>
  <c r="V393" i="2" s="1"/>
  <c r="V392" i="2"/>
  <c r="T392" i="2"/>
  <c r="T391" i="2"/>
  <c r="U391" i="2" s="1"/>
  <c r="V391" i="2" s="1"/>
  <c r="T390" i="2"/>
  <c r="U390" i="2" s="1"/>
  <c r="V390" i="2" s="1"/>
  <c r="T389" i="2"/>
  <c r="U389" i="2" s="1"/>
  <c r="V14" i="2"/>
  <c r="U478" i="2" l="1"/>
  <c r="U480" i="2" s="1"/>
  <c r="V389" i="2"/>
  <c r="V478" i="2" l="1"/>
  <c r="V480" i="2" s="1"/>
</calcChain>
</file>

<file path=xl/sharedStrings.xml><?xml version="1.0" encoding="utf-8"?>
<sst xmlns="http://schemas.openxmlformats.org/spreadsheetml/2006/main" count="6357" uniqueCount="1185">
  <si>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</si>
  <si>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</si>
  <si>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</si>
  <si>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</si>
  <si>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</si>
  <si>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</si>
  <si>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</si>
  <si>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</si>
  <si>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</si>
  <si>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</si>
  <si>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</si>
  <si>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</si>
  <si>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</si>
  <si>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</si>
  <si>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</si>
  <si>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</si>
  <si>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</si>
  <si>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</si>
  <si>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</si>
  <si>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</si>
  <si>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</si>
  <si>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</si>
  <si>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</si>
  <si>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</si>
  <si>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/>
  </si>
  <si>
    <t>2 Т</t>
  </si>
  <si>
    <t>3 Т</t>
  </si>
  <si>
    <t>2.Работы</t>
  </si>
  <si>
    <t>3.Услуги</t>
  </si>
  <si>
    <t>1 У</t>
  </si>
  <si>
    <t>2 У</t>
  </si>
  <si>
    <t>3 У</t>
  </si>
  <si>
    <t>Всего:</t>
  </si>
  <si>
    <t>Прогноз местного содержания, %</t>
  </si>
  <si>
    <t>Срок осуществления закупок (месяц проведения)</t>
  </si>
  <si>
    <t>Код  ЕНС ТРУ</t>
  </si>
  <si>
    <t>КФ "Компания по строительству объектов"</t>
  </si>
  <si>
    <t>172314.500.000002</t>
  </si>
  <si>
    <t>Бумага</t>
  </si>
  <si>
    <t>для офисного оборудования, формат А4, 500 листов, плотность 80 г/м2</t>
  </si>
  <si>
    <t>ОИ</t>
  </si>
  <si>
    <t>г. Астана ул. Кунаева, 8, блок Б</t>
  </si>
  <si>
    <t>г.Астана, район Есиль</t>
  </si>
  <si>
    <t>DDP</t>
  </si>
  <si>
    <t>Пачка</t>
  </si>
  <si>
    <t>172314.500.000001</t>
  </si>
  <si>
    <t>для офисного оборудования, формат А3, 500 листов, плотность 80 г/м2</t>
  </si>
  <si>
    <t>172312.700.000000</t>
  </si>
  <si>
    <t>Бумага для заметок</t>
  </si>
  <si>
    <t>Бумага для заметок 76х76, 400 л.</t>
  </si>
  <si>
    <t>4 Т</t>
  </si>
  <si>
    <t>222929.900.000184</t>
  </si>
  <si>
    <t>Органайзер</t>
  </si>
  <si>
    <t>пластиковый, на вращающейся основе</t>
  </si>
  <si>
    <t>Штука</t>
  </si>
  <si>
    <t>5 Т</t>
  </si>
  <si>
    <t>172313.100.000002</t>
  </si>
  <si>
    <t xml:space="preserve">Журнал </t>
  </si>
  <si>
    <t>регистрации входящих документов</t>
  </si>
  <si>
    <t>6 Т</t>
  </si>
  <si>
    <t>учета исходящих документов</t>
  </si>
  <si>
    <t>7 Т</t>
  </si>
  <si>
    <t>регистрации приказов</t>
  </si>
  <si>
    <t>8 Т</t>
  </si>
  <si>
    <t>регистрации договоров</t>
  </si>
  <si>
    <t>9 Т</t>
  </si>
  <si>
    <t>регистрации трудовых договоров</t>
  </si>
  <si>
    <t>10 Т</t>
  </si>
  <si>
    <t>регистрации трудовых книжек</t>
  </si>
  <si>
    <t>11 Т</t>
  </si>
  <si>
    <t>172313.100.000003</t>
  </si>
  <si>
    <t>Книга</t>
  </si>
  <si>
    <t xml:space="preserve">Бухгалтерская книга регистрации выданных доверенностей </t>
  </si>
  <si>
    <t>12 Т</t>
  </si>
  <si>
    <t>259923.300.000000</t>
  </si>
  <si>
    <t xml:space="preserve">Зажим </t>
  </si>
  <si>
    <t>металлические, канцелярские, 15 мм</t>
  </si>
  <si>
    <t>Упаковка</t>
  </si>
  <si>
    <t>13 Т</t>
  </si>
  <si>
    <t>металлические, канцелярские, 51 мм</t>
  </si>
  <si>
    <t>14 Т</t>
  </si>
  <si>
    <t>282312.100.000000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</si>
  <si>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</si>
  <si>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 робной части, автоматическое округление), настольные габариты</t>
  </si>
  <si>
    <t>Калькулятор - 16 раз. (брэнд нэйм), модель по согласованию с Заказчиком</t>
  </si>
  <si>
    <t>15 Т</t>
  </si>
  <si>
    <t>222925.500.000008</t>
  </si>
  <si>
    <t xml:space="preserve">Карандаш </t>
  </si>
  <si>
    <t xml:space="preserve">Карандаш механический с ластиком </t>
  </si>
  <si>
    <t>16 Т</t>
  </si>
  <si>
    <t>329915.300.000000</t>
  </si>
  <si>
    <t>Грифель для механического карандаша</t>
  </si>
  <si>
    <t>Черный</t>
  </si>
  <si>
    <t>17 Т</t>
  </si>
  <si>
    <t>221973.210.000000</t>
  </si>
  <si>
    <t>Ластик</t>
  </si>
  <si>
    <t>Твердый</t>
  </si>
  <si>
    <t>18 Т</t>
  </si>
  <si>
    <t>222925.500.000009</t>
  </si>
  <si>
    <t xml:space="preserve">Линейка </t>
  </si>
  <si>
    <t>Линейка пластивая 15-30 см</t>
  </si>
  <si>
    <t>19 Т</t>
  </si>
  <si>
    <t>222925.500.000012</t>
  </si>
  <si>
    <t>Маркер</t>
  </si>
  <si>
    <t xml:space="preserve">Текстовый, в наборе 4 цвета </t>
  </si>
  <si>
    <t>20 Т</t>
  </si>
  <si>
    <t>329912.130.000000</t>
  </si>
  <si>
    <t>Ручка</t>
  </si>
  <si>
    <t>Ручка шариковая-синий</t>
  </si>
  <si>
    <t>21 Т</t>
  </si>
  <si>
    <t>222925.700.000027</t>
  </si>
  <si>
    <t>Папка</t>
  </si>
  <si>
    <t>Папка с файлами 20 листов</t>
  </si>
  <si>
    <t>22 Т</t>
  </si>
  <si>
    <t>172313.500.000000</t>
  </si>
  <si>
    <t>Скоросшиватель</t>
  </si>
  <si>
    <t>картонный, формат А 4</t>
  </si>
  <si>
    <t>23 Т</t>
  </si>
  <si>
    <t>222929.900.000142</t>
  </si>
  <si>
    <t>Лоток</t>
  </si>
  <si>
    <t>Лоток горизонтальный</t>
  </si>
  <si>
    <t>24 Т</t>
  </si>
  <si>
    <t>Лоток вертикальный - 5 секционный</t>
  </si>
  <si>
    <t>25 Т</t>
  </si>
  <si>
    <t>222925.900.000003</t>
  </si>
  <si>
    <t>Файл - вкладыш</t>
  </si>
  <si>
    <t>Файл - вкладыш, А4, 50мкм, 1/100</t>
  </si>
  <si>
    <t>26 Т</t>
  </si>
  <si>
    <t>171213.300.000000</t>
  </si>
  <si>
    <t>бумага для флипчарта</t>
  </si>
  <si>
    <t>27 Т</t>
  </si>
  <si>
    <t>205210.900.000026</t>
  </si>
  <si>
    <t xml:space="preserve">Клей - карандаш </t>
  </si>
  <si>
    <t>Клей - карандаш, 15гр</t>
  </si>
  <si>
    <t>28 Т</t>
  </si>
  <si>
    <t>329959.900.000081</t>
  </si>
  <si>
    <t>Лента клейкая</t>
  </si>
  <si>
    <t>Лента клейкая, 48 х 66мм, прозрачная</t>
  </si>
  <si>
    <t>29 Т</t>
  </si>
  <si>
    <t>257111.390.000006</t>
  </si>
  <si>
    <t>Макетный нож</t>
  </si>
  <si>
    <t>Макетный нож, 18мм</t>
  </si>
  <si>
    <t>30 Т</t>
  </si>
  <si>
    <t>257111.910.000001</t>
  </si>
  <si>
    <t>Ножницы</t>
  </si>
  <si>
    <t>Ножницы 18см, нержавеющая сталь</t>
  </si>
  <si>
    <t>31 Т</t>
  </si>
  <si>
    <t>259923.500.000005</t>
  </si>
  <si>
    <t>Скрепка</t>
  </si>
  <si>
    <t>Скрепка канцелярская 25 мм</t>
  </si>
  <si>
    <t>32 Т</t>
  </si>
  <si>
    <t>172312.700.000011</t>
  </si>
  <si>
    <t>Стикер</t>
  </si>
  <si>
    <t>Стикер в наборе, 45х12, 5 цветов</t>
  </si>
  <si>
    <t>33 Т</t>
  </si>
  <si>
    <t>172312.300.000001</t>
  </si>
  <si>
    <t>Конверт</t>
  </si>
  <si>
    <t>162х229, цвет белый, б/окна, силикон, 80гр.</t>
  </si>
  <si>
    <t>34 Т</t>
  </si>
  <si>
    <t>230х330, цвет белый, б/окна, силикон</t>
  </si>
  <si>
    <t>35 Т</t>
  </si>
  <si>
    <t>282323.900.000008</t>
  </si>
  <si>
    <t>Антистеплер</t>
  </si>
  <si>
    <t>Антистеплер для удаление скоб</t>
  </si>
  <si>
    <t>36 Т</t>
  </si>
  <si>
    <t>282323.900.000002</t>
  </si>
  <si>
    <t>Степлер</t>
  </si>
  <si>
    <t>Степлер №10, 50 скоб, захват 50 мм</t>
  </si>
  <si>
    <t>37 Т</t>
  </si>
  <si>
    <t>Степлер№24/6, 150 скоб, захват 64 мм</t>
  </si>
  <si>
    <t>38 Т</t>
  </si>
  <si>
    <t>Степлер №23/23</t>
  </si>
  <si>
    <t>39 Т</t>
  </si>
  <si>
    <t>259923.500.000006</t>
  </si>
  <si>
    <t>Скобы</t>
  </si>
  <si>
    <t xml:space="preserve">Скобы для степлера №10, 5 мм, оцинкованные </t>
  </si>
  <si>
    <t>40 Т</t>
  </si>
  <si>
    <t>Скобы для степлера №24/6, 6 мм, оцинкованные</t>
  </si>
  <si>
    <t>41 Т</t>
  </si>
  <si>
    <t>Скобы для степлера №23/23</t>
  </si>
  <si>
    <t>42 Т</t>
  </si>
  <si>
    <t>282323.900.000005</t>
  </si>
  <si>
    <t>Дырокол</t>
  </si>
  <si>
    <t>Металический, 30 л, с линейкой</t>
  </si>
  <si>
    <t>43 Т</t>
  </si>
  <si>
    <t>222925.900.000014</t>
  </si>
  <si>
    <t>Корзина</t>
  </si>
  <si>
    <t>Корзина пластиковая для бумаг, 12 л, круглая, цельная, черная</t>
  </si>
  <si>
    <t>44 Т</t>
  </si>
  <si>
    <t>329959.900.000067</t>
  </si>
  <si>
    <t>Корректирующая лента</t>
  </si>
  <si>
    <t xml:space="preserve">Корректирующая лента в блистере с европодвесом </t>
  </si>
  <si>
    <t>45 Т</t>
  </si>
  <si>
    <t>329959.900.000127</t>
  </si>
  <si>
    <t>Разветвитель</t>
  </si>
  <si>
    <t>Разветвитель, 4 PORT USB 2,0</t>
  </si>
  <si>
    <t>46 Т</t>
  </si>
  <si>
    <t>329959.900.000068</t>
  </si>
  <si>
    <t>Сетевой фильтр</t>
  </si>
  <si>
    <t>Сетевой фильтр, 5 м, 5 розеток</t>
  </si>
  <si>
    <t>47 Т</t>
  </si>
  <si>
    <t>262021.900.000094</t>
  </si>
  <si>
    <t>Флеш-накопитель</t>
  </si>
  <si>
    <t>Объем 32 Гб, интерфейс 2.0</t>
  </si>
  <si>
    <t>48 Т</t>
  </si>
  <si>
    <t>263021.900.000010</t>
  </si>
  <si>
    <t xml:space="preserve">Телефон </t>
  </si>
  <si>
    <t>Телефон проводной</t>
  </si>
  <si>
    <t>Телефон проводной, с подсветкой, автодозвон, спикерфон, повторный набор, регултровка громкости звука</t>
  </si>
  <si>
    <t>49 Т</t>
  </si>
  <si>
    <t>263021.900.000011</t>
  </si>
  <si>
    <t>Телефон безпроводной</t>
  </si>
  <si>
    <t>Телефон безпроводной, тоновый, быстрый набор, повторный набор номера, внутренняя связь между трубками, телефонная книга на 20 номеров</t>
  </si>
  <si>
    <t>50 Т</t>
  </si>
  <si>
    <t>272023.900.000006</t>
  </si>
  <si>
    <t xml:space="preserve">Аккумулятор </t>
  </si>
  <si>
    <t>Пальчиковые АА, 2700 mAh 1,2 - HR6, 2 шт./уп</t>
  </si>
  <si>
    <t>51 Т</t>
  </si>
  <si>
    <t>204131.590.000001</t>
  </si>
  <si>
    <t>Влажные салфетки</t>
  </si>
  <si>
    <t>для ухода за оргтехникой</t>
  </si>
  <si>
    <t>52 Т</t>
  </si>
  <si>
    <t xml:space="preserve">Папка регистратор </t>
  </si>
  <si>
    <t>А4, корешок 70мм,  с арочным механизмом, бумвинил</t>
  </si>
  <si>
    <t>53 Т</t>
  </si>
  <si>
    <t>257113.350.000001</t>
  </si>
  <si>
    <t>Точилка</t>
  </si>
  <si>
    <t xml:space="preserve">металлическая, с 1-м отверстием </t>
  </si>
  <si>
    <t>54 Т</t>
  </si>
  <si>
    <t>329914.550.000003</t>
  </si>
  <si>
    <t xml:space="preserve">механическая </t>
  </si>
  <si>
    <t>109*60*104мм с 2-мя отверствиями "2 в 1" в прозрачном ПВХ-боксе</t>
  </si>
  <si>
    <t>55 Т</t>
  </si>
  <si>
    <t>172313.900.000003</t>
  </si>
  <si>
    <t xml:space="preserve">Набор пластиковых разделителей листов </t>
  </si>
  <si>
    <t>А4, цветовой, А-Я</t>
  </si>
  <si>
    <t>56 Т</t>
  </si>
  <si>
    <t>А4, цветовой, 12 листов</t>
  </si>
  <si>
    <t>57 Т</t>
  </si>
  <si>
    <t>Папка планшет</t>
  </si>
  <si>
    <t>А4, с верхним прижимом</t>
  </si>
  <si>
    <t>цвет по согласованию с заказчиком</t>
  </si>
  <si>
    <t>58 Т</t>
  </si>
  <si>
    <t>329916.500.000000</t>
  </si>
  <si>
    <t>Штемпельная подущка</t>
  </si>
  <si>
    <t>размер 90*50 мм, без краски</t>
  </si>
  <si>
    <t>59 Т</t>
  </si>
  <si>
    <t>329916.300.000002</t>
  </si>
  <si>
    <t>Краска</t>
  </si>
  <si>
    <t>для штемпельной подушки</t>
  </si>
  <si>
    <t>60 Т</t>
  </si>
  <si>
    <t>цветная бумага</t>
  </si>
  <si>
    <t>A4, 80г/м2 500 л, темно-синий</t>
  </si>
  <si>
    <t>61 Т</t>
  </si>
  <si>
    <t>222925.700.000036</t>
  </si>
  <si>
    <t>Обложка</t>
  </si>
  <si>
    <t>для термопереплета</t>
  </si>
  <si>
    <t>62 Т</t>
  </si>
  <si>
    <t>151212.900.000083</t>
  </si>
  <si>
    <t xml:space="preserve">картонные для переплета </t>
  </si>
  <si>
    <t>63 Т</t>
  </si>
  <si>
    <t>222925.700.000000</t>
  </si>
  <si>
    <t>Пружины для переплета</t>
  </si>
  <si>
    <t>пластиковые</t>
  </si>
  <si>
    <t>64 Т</t>
  </si>
  <si>
    <t>172313.500.000008</t>
  </si>
  <si>
    <t>подвесная, А4</t>
  </si>
  <si>
    <t>65 Т</t>
  </si>
  <si>
    <t>259314.700.000005</t>
  </si>
  <si>
    <t>Кнопки гвоздики</t>
  </si>
  <si>
    <t xml:space="preserve">Кнопки канцелярские </t>
  </si>
  <si>
    <t>66 Т</t>
  </si>
  <si>
    <t>259912.400.000000</t>
  </si>
  <si>
    <t>Вешелка</t>
  </si>
  <si>
    <t>Напольная, тип кактус</t>
  </si>
  <si>
    <t>67 Т</t>
  </si>
  <si>
    <t>329959.900.000036</t>
  </si>
  <si>
    <t>Настольный набор для руководителя</t>
  </si>
  <si>
    <t>68 Т</t>
  </si>
  <si>
    <t>274022.900.000003</t>
  </si>
  <si>
    <t>Светильник</t>
  </si>
  <si>
    <t>Настольный</t>
  </si>
  <si>
    <t>69 Т</t>
  </si>
  <si>
    <t>272011.900.000004</t>
  </si>
  <si>
    <t>Батарейка</t>
  </si>
  <si>
    <t>тип АА, для безпроводного телефона</t>
  </si>
  <si>
    <t>70 Т</t>
  </si>
  <si>
    <t>262015.000.000012</t>
  </si>
  <si>
    <t>Клавиатура</t>
  </si>
  <si>
    <t xml:space="preserve">безпроводной, цвет - черный </t>
  </si>
  <si>
    <t>71 Т</t>
  </si>
  <si>
    <t>262016.930.000004</t>
  </si>
  <si>
    <t>Мышь</t>
  </si>
  <si>
    <t xml:space="preserve">безпроводной </t>
  </si>
  <si>
    <t>72 Т</t>
  </si>
  <si>
    <t>262013.000.000011</t>
  </si>
  <si>
    <t>Компьютер</t>
  </si>
  <si>
    <t>Моноблок универсальный</t>
  </si>
  <si>
    <t>формат А4, 500 листов, плотность 80 г/м2</t>
  </si>
  <si>
    <t>Апрель</t>
  </si>
  <si>
    <t>с даты заключения договора до 31 декабря 2018г.</t>
  </si>
  <si>
    <t>Аванс 0%</t>
  </si>
  <si>
    <t xml:space="preserve"> формат А3, 500 листов, плотность 80 г/м2</t>
  </si>
  <si>
    <t xml:space="preserve">Бумага </t>
  </si>
  <si>
    <t>бумага для заметок 76х76, 400 л.</t>
  </si>
  <si>
    <t xml:space="preserve">бухгалтерская книга регистрации выданных доверенностей </t>
  </si>
  <si>
    <t>для бумаг металлические, канцелярские, 15 мм, 12 шт в упаковке</t>
  </si>
  <si>
    <t>для бумаг металлические, канцелярские, 51 мм, 12 шт в упаковке</t>
  </si>
  <si>
    <t>12 разрядный</t>
  </si>
  <si>
    <t xml:space="preserve">карандаш с ластиком </t>
  </si>
  <si>
    <t>Грифель</t>
  </si>
  <si>
    <t xml:space="preserve"> для механического карандаша,черный</t>
  </si>
  <si>
    <t>мягкий</t>
  </si>
  <si>
    <t xml:space="preserve">текстовый, в наборе 4 цвета </t>
  </si>
  <si>
    <t>Набор</t>
  </si>
  <si>
    <t>Ручка канцелярская</t>
  </si>
  <si>
    <t xml:space="preserve"> шариковая-синий стержень</t>
  </si>
  <si>
    <t>шариковая-красный стержень</t>
  </si>
  <si>
    <t>папка с файлами А4, 20 вкладышей</t>
  </si>
  <si>
    <t>172313.500.000001</t>
  </si>
  <si>
    <t>горизонтальный для документов А4</t>
  </si>
  <si>
    <t>вертикальный - 5 секционный</t>
  </si>
  <si>
    <t>файл - вкладыш, А4</t>
  </si>
  <si>
    <t>73 Т</t>
  </si>
  <si>
    <t>74 Т</t>
  </si>
  <si>
    <t xml:space="preserve">Клей </t>
  </si>
  <si>
    <t>клей - карандаш, 21гр</t>
  </si>
  <si>
    <t>75 Т</t>
  </si>
  <si>
    <t>Скотч</t>
  </si>
  <si>
    <t>76 Т</t>
  </si>
  <si>
    <t>Нож</t>
  </si>
  <si>
    <t>макетный нож, 18мм</t>
  </si>
  <si>
    <t>77 Т</t>
  </si>
  <si>
    <t>канцелярские, 18см, нержавеющая сталь</t>
  </si>
  <si>
    <t>78 Т</t>
  </si>
  <si>
    <t>скрепка канцелярская 25 мм</t>
  </si>
  <si>
    <t>79 Т</t>
  </si>
  <si>
    <t>80 Т</t>
  </si>
  <si>
    <t>162х229мм, цвет белый, б/окна</t>
  </si>
  <si>
    <t>81 Т</t>
  </si>
  <si>
    <t>230х330мм, цвет белый, б/окна</t>
  </si>
  <si>
    <t>82 Т</t>
  </si>
  <si>
    <t>антистеплер для удаление скоб</t>
  </si>
  <si>
    <t>83 Т</t>
  </si>
  <si>
    <t>степлер №10, 50 скоб, захват 50 мм</t>
  </si>
  <si>
    <t>84 Т</t>
  </si>
  <si>
    <t>степлер№24/6, 150 скоб, захват 64 мм</t>
  </si>
  <si>
    <t>85 Т</t>
  </si>
  <si>
    <t>Скоба</t>
  </si>
  <si>
    <t xml:space="preserve">скобы для степлера №10, 5 мм, оцинкованные </t>
  </si>
  <si>
    <t>86 Т</t>
  </si>
  <si>
    <t>скобы для степлера №24/6, 6 мм, оцинкованные</t>
  </si>
  <si>
    <t>87 Т</t>
  </si>
  <si>
    <t>скобы для степлера №23/23 оцинкованные</t>
  </si>
  <si>
    <t>88 Т</t>
  </si>
  <si>
    <t>металический, 30 л, с линейкой</t>
  </si>
  <si>
    <t>89 Т</t>
  </si>
  <si>
    <t>корзина пластиковая для бумаг, 12 л, круглая, цельная</t>
  </si>
  <si>
    <t>90 Т</t>
  </si>
  <si>
    <t>329959.900.000066</t>
  </si>
  <si>
    <t>Штрих лента</t>
  </si>
  <si>
    <t xml:space="preserve">корректирующая лента в блистере с европодвесом </t>
  </si>
  <si>
    <t>91 Т</t>
  </si>
  <si>
    <t>разветвитель, 4 PORT USB 2,0</t>
  </si>
  <si>
    <t xml:space="preserve">в течение 15 дней с даты заключения договора </t>
  </si>
  <si>
    <t>92 Т</t>
  </si>
  <si>
    <t>Фильтр</t>
  </si>
  <si>
    <t>сетевой фильтр, 5 м, 5 розеток</t>
  </si>
  <si>
    <t>93 Т</t>
  </si>
  <si>
    <t>объем 32 Гб, интерфейс 2.0</t>
  </si>
  <si>
    <t>94 Т</t>
  </si>
  <si>
    <t>325013.200.000008</t>
  </si>
  <si>
    <t xml:space="preserve">Лупа </t>
  </si>
  <si>
    <t>лупа канцелярская, диаметр стекла 75 мм.</t>
  </si>
  <si>
    <t>95 Т</t>
  </si>
  <si>
    <t>пальчиковая АА, 2700 mAh 1,2 - HR6, 2 шт./уп</t>
  </si>
  <si>
    <t>96 Т</t>
  </si>
  <si>
    <t>Салфетка</t>
  </si>
  <si>
    <t>влажная салфетка для ухода за оргтехникой, 100 шт. в упаковке</t>
  </si>
  <si>
    <t>97 Т</t>
  </si>
  <si>
    <t>264042.700.000004</t>
  </si>
  <si>
    <t>Наушники</t>
  </si>
  <si>
    <t>:внутриканальные (вакуумные), проводные</t>
  </si>
  <si>
    <t>Май</t>
  </si>
  <si>
    <t>98 Т</t>
  </si>
  <si>
    <t>папка регистратор, А4, корешок 70мм,  с арочным механизмом, бумвинил</t>
  </si>
  <si>
    <t>99 Т</t>
  </si>
  <si>
    <t xml:space="preserve">корпус пластик, лезвие с 1-м отверстием </t>
  </si>
  <si>
    <t>100 Т</t>
  </si>
  <si>
    <t>механическая, 109*60*104мм с 2-мя отверствиями "2 в 1" в прозрачном ПВХ-боксе</t>
  </si>
  <si>
    <t>101 Т</t>
  </si>
  <si>
    <t>Разделитель</t>
  </si>
  <si>
    <t>А4, цветовой, А-Я, в наборе</t>
  </si>
  <si>
    <t>102 Т</t>
  </si>
  <si>
    <t>А4, цветовой, 1-12, в наборе</t>
  </si>
  <si>
    <t>103 Т</t>
  </si>
  <si>
    <t xml:space="preserve">Папка </t>
  </si>
  <si>
    <t>папка планшет, А4, с верхним прижимом</t>
  </si>
  <si>
    <t>104 Т</t>
  </si>
  <si>
    <t>Подушка штемпельная</t>
  </si>
  <si>
    <t>для печати, штампов, размер 90*50 мм</t>
  </si>
  <si>
    <t>105 Т</t>
  </si>
  <si>
    <t>Краска штемпельная</t>
  </si>
  <si>
    <t>краска (мастика) для штемпельной подушки, синяя</t>
  </si>
  <si>
    <t>106 Т</t>
  </si>
  <si>
    <t>цветная бумага, A4, 80г/м2 500 л</t>
  </si>
  <si>
    <t>107 Т</t>
  </si>
  <si>
    <t>108 Т</t>
  </si>
  <si>
    <t>картонные для переплета, теснение под кожу А3</t>
  </si>
  <si>
    <t>109 Т</t>
  </si>
  <si>
    <t>Пружина</t>
  </si>
  <si>
    <t>для переплета, пластиковая</t>
  </si>
  <si>
    <t>110 Т</t>
  </si>
  <si>
    <t>111 Т</t>
  </si>
  <si>
    <t>Кнопка</t>
  </si>
  <si>
    <t>кнопки канцелярские силовые</t>
  </si>
  <si>
    <t>112 Т</t>
  </si>
  <si>
    <t>310913.900.000019</t>
  </si>
  <si>
    <t>Вешалка</t>
  </si>
  <si>
    <t>113 Т</t>
  </si>
  <si>
    <t>Набор настольный</t>
  </si>
  <si>
    <t>письменный, для руководителей</t>
  </si>
  <si>
    <t>114 Т</t>
  </si>
  <si>
    <t>настольный, опорный</t>
  </si>
  <si>
    <t>115 Т</t>
  </si>
  <si>
    <t>272011.900.000003</t>
  </si>
  <si>
    <t>тип ААА</t>
  </si>
  <si>
    <t>116 Т</t>
  </si>
  <si>
    <t xml:space="preserve">безпроводной, алфавитно-цифровая, цвет - черный </t>
  </si>
  <si>
    <t>117 Т</t>
  </si>
  <si>
    <t>Манипулятор-мышь</t>
  </si>
  <si>
    <t>лазерная, беспроводная</t>
  </si>
  <si>
    <t>118 Т</t>
  </si>
  <si>
    <t>162914.900.000011</t>
  </si>
  <si>
    <t>Вешалка-плечики</t>
  </si>
  <si>
    <t>напольная, для костюма, деревянная</t>
  </si>
  <si>
    <t>119 Т</t>
  </si>
  <si>
    <t>моноблок универсальный, размер не менее 27, Windows 10 pro, процессор intel core i7, оперативная память 8GB, жесткий диск 1 TB</t>
  </si>
  <si>
    <t>ОТ</t>
  </si>
  <si>
    <t xml:space="preserve">в течение 10 дней с даты заключения договора </t>
  </si>
  <si>
    <t>120 Т</t>
  </si>
  <si>
    <t>моноблок универсальный, Windows 10 pro, процессор intel core i5, оперативная память 4GB, жесткий диск 1 TB</t>
  </si>
  <si>
    <t>121 Т</t>
  </si>
  <si>
    <t>262018.900.000006</t>
  </si>
  <si>
    <t>Устройство многофункциональное</t>
  </si>
  <si>
    <t>122 Т</t>
  </si>
  <si>
    <t>262016.300.000016</t>
  </si>
  <si>
    <t>Принтер лазерный</t>
  </si>
  <si>
    <t xml:space="preserve"> лазерная печать, принтер</t>
  </si>
  <si>
    <t>123 Т</t>
  </si>
  <si>
    <t>124 Т</t>
  </si>
  <si>
    <t>262011.100.000004</t>
  </si>
  <si>
    <t>Ноутбук</t>
  </si>
  <si>
    <t>windows 10 pro, разрешение экрана 1366х768 HD, процессор intel core i7, оперативная память 8GB, жесткий диск 1 TB</t>
  </si>
  <si>
    <t>125 Т</t>
  </si>
  <si>
    <t>271231.900.000037</t>
  </si>
  <si>
    <t>Сумка</t>
  </si>
  <si>
    <t>для ноутбука, размер 17*3</t>
  </si>
  <si>
    <t>126 Т</t>
  </si>
  <si>
    <t>263021.900.000002</t>
  </si>
  <si>
    <t xml:space="preserve">Маршрутизатор </t>
  </si>
  <si>
    <t>интернет-центр, поддержка WiFI, 4 порта</t>
  </si>
  <si>
    <t>127 Т</t>
  </si>
  <si>
    <t>262040.000.000231</t>
  </si>
  <si>
    <t>Источник бесперебойного пита</t>
  </si>
  <si>
    <t>мощность на выходе, 360 Вт, наличие аккумуляторной батареи в комплекте</t>
  </si>
  <si>
    <t>128 Т</t>
  </si>
  <si>
    <t>129 Т</t>
  </si>
  <si>
    <t>262013.000.000022</t>
  </si>
  <si>
    <t>Сервер</t>
  </si>
  <si>
    <t>серверное оборудование</t>
  </si>
  <si>
    <t>130 Т</t>
  </si>
  <si>
    <t>263023.900.000068</t>
  </si>
  <si>
    <t>Учрежденческо-производственная АТС</t>
  </si>
  <si>
    <t>IP-телефония</t>
  </si>
  <si>
    <t>131 Т</t>
  </si>
  <si>
    <t>поддержка WiFI, 4 порта</t>
  </si>
  <si>
    <t>132 Т</t>
  </si>
  <si>
    <t>263040.900.000011</t>
  </si>
  <si>
    <t>Точка доступа</t>
  </si>
  <si>
    <t>Wi-FI</t>
  </si>
  <si>
    <t>133 Т</t>
  </si>
  <si>
    <t>262040.000.000232</t>
  </si>
  <si>
    <t>специализированные ИБП для сетевого оборудования, наличие аккумуляторной батареи в комплекте</t>
  </si>
  <si>
    <t>134 Т</t>
  </si>
  <si>
    <t>262040.000.000233</t>
  </si>
  <si>
    <t>135 Т</t>
  </si>
  <si>
    <t>263021.200.000006</t>
  </si>
  <si>
    <t>Сетевой коммутатор</t>
  </si>
  <si>
    <t>с 48 портами</t>
  </si>
  <si>
    <t>136 Т</t>
  </si>
  <si>
    <t>262017.900.000002</t>
  </si>
  <si>
    <t>Проектор цифровой</t>
  </si>
  <si>
    <t>137 Т</t>
  </si>
  <si>
    <t>262021.300.000032</t>
  </si>
  <si>
    <t>Внешний жесткий диск</t>
  </si>
  <si>
    <t>Объем 1 ТВ</t>
  </si>
  <si>
    <t>138 Т</t>
  </si>
  <si>
    <t>310913.900.000003</t>
  </si>
  <si>
    <t>Гарнитур мебельный</t>
  </si>
  <si>
    <t>Комплект</t>
  </si>
  <si>
    <t>139 Т</t>
  </si>
  <si>
    <t>140 Т</t>
  </si>
  <si>
    <t>141 Т</t>
  </si>
  <si>
    <t xml:space="preserve">
</t>
  </si>
  <si>
    <t>142 Т</t>
  </si>
  <si>
    <t>310012.500.000004</t>
  </si>
  <si>
    <t>Диван</t>
  </si>
  <si>
    <t>3-х местный, для офисов</t>
  </si>
  <si>
    <t>143 Т</t>
  </si>
  <si>
    <t>310913.900.000011</t>
  </si>
  <si>
    <t xml:space="preserve">Стол </t>
  </si>
  <si>
    <t>журнальный стол</t>
  </si>
  <si>
    <t>144 Т</t>
  </si>
  <si>
    <t>259921.300.000000</t>
  </si>
  <si>
    <t>Сейф</t>
  </si>
  <si>
    <t>огнестойкий сейф</t>
  </si>
  <si>
    <t>145 Т</t>
  </si>
  <si>
    <t>146 Т</t>
  </si>
  <si>
    <t>310011.500.000003</t>
  </si>
  <si>
    <t>Кресло</t>
  </si>
  <si>
    <t>147 Т</t>
  </si>
  <si>
    <t>310012.550.000002</t>
  </si>
  <si>
    <t>148 Т</t>
  </si>
  <si>
    <t>310011.500.000004</t>
  </si>
  <si>
    <t>149 Т</t>
  </si>
  <si>
    <t>310111.300.000004</t>
  </si>
  <si>
    <t>150 Т</t>
  </si>
  <si>
    <t>310112.500.000000</t>
  </si>
  <si>
    <t>Тумба</t>
  </si>
  <si>
    <t>151 Т</t>
  </si>
  <si>
    <t>310112.500.000003</t>
  </si>
  <si>
    <t>Стеллаж</t>
  </si>
  <si>
    <t>шкаф комбинированный</t>
  </si>
  <si>
    <t>152 Т</t>
  </si>
  <si>
    <t>310112.700.000000</t>
  </si>
  <si>
    <t>Шкаф</t>
  </si>
  <si>
    <t>гардероб комбинированный</t>
  </si>
  <si>
    <t>153 Т</t>
  </si>
  <si>
    <t>стеллаж офисный для проектных документов</t>
  </si>
  <si>
    <t>154 Т</t>
  </si>
  <si>
    <t>310111.900.000000</t>
  </si>
  <si>
    <t>стеллаж архивный</t>
  </si>
  <si>
    <t>155 Т</t>
  </si>
  <si>
    <t>310112.900.000000</t>
  </si>
  <si>
    <t>пенал для документов, открытый широкий</t>
  </si>
  <si>
    <t>156 Т</t>
  </si>
  <si>
    <t>310011.750.000009</t>
  </si>
  <si>
    <t>Стул</t>
  </si>
  <si>
    <t>157 Т</t>
  </si>
  <si>
    <t>310112.300.000001</t>
  </si>
  <si>
    <t>конференц-стол</t>
  </si>
  <si>
    <t>158 Т</t>
  </si>
  <si>
    <t>275111.100.000015</t>
  </si>
  <si>
    <t>Холодильник</t>
  </si>
  <si>
    <t>электронный, двухкамерный</t>
  </si>
  <si>
    <t>159 Т</t>
  </si>
  <si>
    <t>275111.100.000016</t>
  </si>
  <si>
    <t>160 Т</t>
  </si>
  <si>
    <t>139312.000.000020</t>
  </si>
  <si>
    <t>Ковер</t>
  </si>
  <si>
    <t>размер 3*4 м</t>
  </si>
  <si>
    <t>161 Т</t>
  </si>
  <si>
    <t>289911.500.000010</t>
  </si>
  <si>
    <t>Устройство для прошивки документов</t>
  </si>
  <si>
    <t>брошюратор</t>
  </si>
  <si>
    <t>162 Т</t>
  </si>
  <si>
    <t>станок для прошивки документов</t>
  </si>
  <si>
    <t>163 Т</t>
  </si>
  <si>
    <t>275125.900.000011</t>
  </si>
  <si>
    <t xml:space="preserve">Диспенсер </t>
  </si>
  <si>
    <t>диспенсер для воды, напольный, со шкафом для посуды, с электронным охлаждением и подогревом</t>
  </si>
  <si>
    <t>164 Т</t>
  </si>
  <si>
    <t>275127.000.000001</t>
  </si>
  <si>
    <t>Микроволновая печь</t>
  </si>
  <si>
    <t>мощность микроволн  не менее 800Вт, тип управления механический</t>
  </si>
  <si>
    <t>165 Т</t>
  </si>
  <si>
    <t>262030.100.000025</t>
  </si>
  <si>
    <t>Уничтожитель бумаги и дисков</t>
  </si>
  <si>
    <t>шредер, тип резки бумаги перекрестная, лоток подачи бумаги, емкость для бумаг</t>
  </si>
  <si>
    <t>166 Т</t>
  </si>
  <si>
    <t>262030.100.000044</t>
  </si>
  <si>
    <t>Комплекс оборудования сетевой безопасности</t>
  </si>
  <si>
    <t>антивирус для защиты от распределенных атак, вторжений, вирусов, угроз различного типа (защита от DDoS, межсетевое экранирование, IPS/IDS, Антивирус, Антиспам)</t>
  </si>
  <si>
    <t>ЗЦП</t>
  </si>
  <si>
    <t>167 Т</t>
  </si>
  <si>
    <t>620129.000.000000</t>
  </si>
  <si>
    <t>Программное обеспечение</t>
  </si>
  <si>
    <t>168 Т</t>
  </si>
  <si>
    <t>Программный комплекс АBC - 4</t>
  </si>
  <si>
    <t>169 Т</t>
  </si>
  <si>
    <t>170 Т</t>
  </si>
  <si>
    <t>181219.900.000005</t>
  </si>
  <si>
    <t>Услуги полиграфические по изготовлению/печатанию полиграфической продукции (кроме книг, фото, периодических изданий)</t>
  </si>
  <si>
    <t>Бланочная продукция, визитки, открытки, штампы, печати, папки для прессы, флажки, кувертки, пресс стены, ролл-апы, пакеты (сувенирная продукция)</t>
  </si>
  <si>
    <t>Услуга</t>
  </si>
  <si>
    <t>749020.000.000018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</si>
  <si>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</si>
  <si>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>493212.000.000000</t>
  </si>
  <si>
    <t>Услуги по аренде дежурного автомобиля с водителем</t>
  </si>
  <si>
    <t>4 У</t>
  </si>
  <si>
    <t>5 У</t>
  </si>
  <si>
    <t>620920.000.000001</t>
  </si>
  <si>
    <t xml:space="preserve">Настройка и сопровождение 1С-Предприятие </t>
  </si>
  <si>
    <t>Техническое сопровождение 1С-Предприятия</t>
  </si>
  <si>
    <t>6 У</t>
  </si>
  <si>
    <t>951110.000.000003</t>
  </si>
  <si>
    <t>Технический сервис оргтехники и компьютеров</t>
  </si>
  <si>
    <t>Техническое обслуживание оргтехники и компьютеров</t>
  </si>
  <si>
    <t>7 У</t>
  </si>
  <si>
    <t>181410.100.000001</t>
  </si>
  <si>
    <t>Услуги переплета документов</t>
  </si>
  <si>
    <t>Услуги переплета документов КФ "Компания по строительству объектов"</t>
  </si>
  <si>
    <t>8 У</t>
  </si>
  <si>
    <t>532011.500.000000</t>
  </si>
  <si>
    <t xml:space="preserve">Услуги по пересылке почтовых отправлений </t>
  </si>
  <si>
    <t>Пересылка почты с вызовом курьера</t>
  </si>
  <si>
    <t xml:space="preserve">Антивирус </t>
  </si>
  <si>
    <t xml:space="preserve">Офисное приложение </t>
  </si>
  <si>
    <t>T5D-02704 MS Office Home and Business 2016 32/64 RU Kazakhstan Only DVD P2</t>
  </si>
  <si>
    <t>1C-Рейтинг</t>
  </si>
  <si>
    <t>Управление финансами строительной организации для Казахстана</t>
  </si>
  <si>
    <t>Для проверки, обработки ПСД</t>
  </si>
  <si>
    <t>13 У</t>
  </si>
  <si>
    <t>620312.000.000000</t>
  </si>
  <si>
    <t>Услуги по аутсорсингу</t>
  </si>
  <si>
    <t>Услуги по технической поддержке информационных технологий</t>
  </si>
  <si>
    <t>14 У</t>
  </si>
  <si>
    <t>691016.000.000000</t>
  </si>
  <si>
    <t>Нотариальные и прочие юридические услуги</t>
  </si>
  <si>
    <t>Нотариальное оформление документов</t>
  </si>
  <si>
    <t>15 У</t>
  </si>
  <si>
    <t>бланочная продукция, визитки, открытки, конверты, таблички для дверей, штампы, печати, папки с лого, флажки, кувертки, ручки лого, ежедневники с лого</t>
  </si>
  <si>
    <t>16 У</t>
  </si>
  <si>
    <t>услуги по страхованию гражданско-прававой ответсвенности (кроме страхования гражданско-правовой ответственности владельцев автомобильного, воздушного, водного транспорта)</t>
  </si>
  <si>
    <t xml:space="preserve">Аванс 100%  </t>
  </si>
  <si>
    <t>17 У</t>
  </si>
  <si>
    <t>18 У</t>
  </si>
  <si>
    <t>услуги по аренде автомобиля с водителем</t>
  </si>
  <si>
    <t>19 У</t>
  </si>
  <si>
    <t>20 У</t>
  </si>
  <si>
    <t>Услуги по администрированию и техническому обслуживанию программного обеспечения</t>
  </si>
  <si>
    <t xml:space="preserve">настройка и сопровождение 1С-Предприятие </t>
  </si>
  <si>
    <t>21 У</t>
  </si>
  <si>
    <t xml:space="preserve">настройка и сопровождение 1С-Управление финансами стройтеьной огранизации </t>
  </si>
  <si>
    <t>22 У</t>
  </si>
  <si>
    <t>1С-Рейтинг: Управление финансами строительной организации с приложением и платформой на 5 пользователей</t>
  </si>
  <si>
    <t>23 У</t>
  </si>
  <si>
    <t xml:space="preserve">1С: Бухгалтерия 8  (USB)  на 5 пользователей </t>
  </si>
  <si>
    <t>24 У</t>
  </si>
  <si>
    <t>1С Предприятие 8.3 Лицензия на сервер</t>
  </si>
  <si>
    <t>25 У</t>
  </si>
  <si>
    <t>Услуги по техническому обслуживанию компьютерной/периферийной оргтехники/оборудования и их частей</t>
  </si>
  <si>
    <t>техническое обслуживание оргтехники и компьютеров</t>
  </si>
  <si>
    <t>26 У</t>
  </si>
  <si>
    <t>Услуги по переплету</t>
  </si>
  <si>
    <t xml:space="preserve">услуги переплета документов </t>
  </si>
  <si>
    <t>Июнь</t>
  </si>
  <si>
    <t>27 У</t>
  </si>
  <si>
    <t>531012.200.000000</t>
  </si>
  <si>
    <t>Услуги по пересылке регистрируемых почтовых отправлений</t>
  </si>
  <si>
    <t>пересылка почты с вызовом курьера</t>
  </si>
  <si>
    <t>28 У</t>
  </si>
  <si>
    <t xml:space="preserve">проектный и строительный сектор, база РСНБ ресурсный метод </t>
  </si>
  <si>
    <t>29 У</t>
  </si>
  <si>
    <t>услуги по технической поддержке информационных технологий</t>
  </si>
  <si>
    <t>30 У</t>
  </si>
  <si>
    <t>Услуги нотариальные</t>
  </si>
  <si>
    <t>нотариальное оформление документов</t>
  </si>
  <si>
    <t>31 У</t>
  </si>
  <si>
    <t>631112.000.000000</t>
  </si>
  <si>
    <t>Работы по разработке/созданию сайтов</t>
  </si>
  <si>
    <t>разработка сайта</t>
  </si>
  <si>
    <t xml:space="preserve">в течение 60 дней с даты заключения договора </t>
  </si>
  <si>
    <t>32 У</t>
  </si>
  <si>
    <t>620230.000.000003</t>
  </si>
  <si>
    <t>Услуги по технической поддержке сайтов</t>
  </si>
  <si>
    <t>обслуживание сайта</t>
  </si>
  <si>
    <t>33 У</t>
  </si>
  <si>
    <t>информационная система</t>
  </si>
  <si>
    <t>34 У</t>
  </si>
  <si>
    <t>531011.100.000001</t>
  </si>
  <si>
    <t>Услуги по подписке на печатные периодические издания</t>
  </si>
  <si>
    <t>бухгалтерский комплекс</t>
  </si>
  <si>
    <t>35 У</t>
  </si>
  <si>
    <t>размещение объявлений в периодических печатных изданиях</t>
  </si>
  <si>
    <t>36 У</t>
  </si>
  <si>
    <t>841311.000.000001</t>
  </si>
  <si>
    <t>Услуги по обучению персонала/сотрудников</t>
  </si>
  <si>
    <t>услуги по обучению (обучению/тренинги/подготовке/переподготовке/повышению квалификации)</t>
  </si>
  <si>
    <t>37 У</t>
  </si>
  <si>
    <t>682012.960.000000</t>
  </si>
  <si>
    <t>Услуги по аренде административных/производственных помещений</t>
  </si>
  <si>
    <t>услуги по аренде административных/производственных помещений</t>
  </si>
  <si>
    <t>38 У</t>
  </si>
  <si>
    <t>682012.970.000001</t>
  </si>
  <si>
    <t>Услуги по аренде парковочных мест в автомобильном паркинге</t>
  </si>
  <si>
    <t>услуги по аренде парковочных мест в автомобильном паркинге</t>
  </si>
  <si>
    <t>39 У</t>
  </si>
  <si>
    <t>612042.100.000000</t>
  </si>
  <si>
    <t>Услуги по доступу к Интернету</t>
  </si>
  <si>
    <t>услуги по доступу к Интернету и телефонии с IP адресами</t>
  </si>
  <si>
    <t>40 У</t>
  </si>
  <si>
    <t>783016.000.000000</t>
  </si>
  <si>
    <t>Услуги по предоставлению медицинского обслуживания персонала</t>
  </si>
  <si>
    <t>услуги по предоставлению медицинского обслуживания персонала</t>
  </si>
  <si>
    <t>1-1 Т</t>
  </si>
  <si>
    <t xml:space="preserve">План закупок товаров, работ и услуг на 2018 год Корпоративный фонд "Компания по строительству объектов" </t>
  </si>
  <si>
    <t>изменение 18, 20, 21</t>
  </si>
  <si>
    <t>исключена</t>
  </si>
  <si>
    <t>14-1 Т</t>
  </si>
  <si>
    <t>16-1 Т</t>
  </si>
  <si>
    <t>19-1 Т</t>
  </si>
  <si>
    <t>24-1 Т</t>
  </si>
  <si>
    <t>25-1 Т</t>
  </si>
  <si>
    <t>37-1 Т</t>
  </si>
  <si>
    <t>43-1 Т</t>
  </si>
  <si>
    <t>46-1 Т</t>
  </si>
  <si>
    <t>53-1 Т</t>
  </si>
  <si>
    <t>56-1 Т</t>
  </si>
  <si>
    <t>57-1 Т</t>
  </si>
  <si>
    <t>Февраль</t>
  </si>
  <si>
    <t>69-1 Т</t>
  </si>
  <si>
    <t>70-1 Т</t>
  </si>
  <si>
    <t>71-1 Т</t>
  </si>
  <si>
    <t>С 19.02.2018 по 31.03.2018г.</t>
  </si>
  <si>
    <t>Аванс 100%</t>
  </si>
  <si>
    <t>с 26.02.2018 по 31.03.2018 г.</t>
  </si>
  <si>
    <t>с даты заключения договора в течение 12 месяцев</t>
  </si>
  <si>
    <t>Аренда офисного помещения</t>
  </si>
  <si>
    <t>С 05.02.2018 по 31.12.2018г.</t>
  </si>
  <si>
    <t>4-1 У</t>
  </si>
  <si>
    <t>619010.900.000003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</si>
  <si>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</si>
  <si>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</si>
  <si>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Январь</t>
  </si>
  <si>
    <t>изменение 19, 20, 21</t>
  </si>
  <si>
    <t>639910.000.000006</t>
  </si>
  <si>
    <t>Услуги по подготовке информационных материалов и публикации/размещению в средствах массовой информации</t>
  </si>
  <si>
    <t xml:space="preserve">Услуги по подготовке информационных материалов и публикации/размещению в средствах массовой информации </t>
  </si>
  <si>
    <t>26-1 Т</t>
  </si>
  <si>
    <t>28-1 Т</t>
  </si>
  <si>
    <t>31-1 Т</t>
  </si>
  <si>
    <t>33-1 Т</t>
  </si>
  <si>
    <t>38-1 Т</t>
  </si>
  <si>
    <t>44-1 Т</t>
  </si>
  <si>
    <t>47-1 Т</t>
  </si>
  <si>
    <t>54-1 Т</t>
  </si>
  <si>
    <t>58-1 Т</t>
  </si>
  <si>
    <t>66-1 Т</t>
  </si>
  <si>
    <t>72-1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</si>
  <si>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</si>
  <si>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</si>
  <si>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</si>
  <si>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</si>
  <si>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</si>
  <si>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</si>
  <si>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</si>
  <si>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</si>
  <si>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</si>
  <si>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</si>
  <si>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</si>
  <si>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</si>
  <si>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</si>
  <si>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</si>
  <si>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</si>
  <si>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</si>
  <si>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</si>
  <si>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</si>
  <si>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</si>
  <si>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</si>
  <si>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</si>
  <si>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</si>
  <si>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</si>
  <si>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</si>
  <si>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</si>
  <si>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</si>
  <si>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</si>
  <si>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</si>
  <si>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</si>
  <si>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</si>
  <si>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</si>
  <si>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Итого по товарам</t>
  </si>
  <si>
    <t>Итого по работам</t>
  </si>
  <si>
    <t>9 У</t>
  </si>
  <si>
    <t>10 У</t>
  </si>
  <si>
    <t>11 У</t>
  </si>
  <si>
    <t>12 У</t>
  </si>
  <si>
    <t>13-1 У</t>
  </si>
  <si>
    <t>Итого по услугам</t>
  </si>
  <si>
    <t xml:space="preserve">комплект мебели: стол офисный двухтумбовый, стол офисный, приставной компьютерный, 5-ти дверный книжный шкаф, кресло руководителя, стул для посетителей с подлокотниками, стул для посетителей </t>
  </si>
  <si>
    <t>стол с приставкой, кресло, шкаф</t>
  </si>
  <si>
    <t>стол со столешницой</t>
  </si>
  <si>
    <t>тумба мобильная, установлена на четыре колесные опоры</t>
  </si>
  <si>
    <t>услуги по аренде автомобиля, класс внедорожник с водителем</t>
  </si>
  <si>
    <t>Услуги по аренде легковых автомобилей с водителем</t>
  </si>
  <si>
    <t>с даты заключения договора до подведения итогов тендера</t>
  </si>
  <si>
    <t>41 У</t>
  </si>
  <si>
    <t>42 У</t>
  </si>
  <si>
    <t>43 У</t>
  </si>
  <si>
    <t>Услуги по предоставлению лицензий на право использования программного обеспечения</t>
  </si>
  <si>
    <t>линейка пластиковая до 30 см</t>
  </si>
  <si>
    <t xml:space="preserve">Услуги по аренде легковых автомобилей </t>
  </si>
  <si>
    <t>с даты заключения договора до 31.12.2018 г.</t>
  </si>
  <si>
    <t>Аванс 30%</t>
  </si>
  <si>
    <t>ТПХ</t>
  </si>
  <si>
    <t xml:space="preserve">Аванс 0%  </t>
  </si>
  <si>
    <t>с даты заключения договора до 31 мая 2018г.</t>
  </si>
  <si>
    <t>Приказ об утверждении плана закупок №1 от "8" февраля 2018 г.</t>
  </si>
  <si>
    <t>Источник бесперебойного питания</t>
  </si>
  <si>
    <t>экран проекционный, указка лазерная</t>
  </si>
  <si>
    <t>Услуги по размещению рекламных/информационных материалов в печатных материалах (кроме книг и периодических изданий)</t>
  </si>
  <si>
    <t>581915.300.000000</t>
  </si>
  <si>
    <t>Бумага для офисного оборудования</t>
  </si>
  <si>
    <t>лента клейкая (скотч)</t>
  </si>
  <si>
    <t>Стикер (индекс)  в наборе, 45х12, мин 5 цветов</t>
  </si>
  <si>
    <t>напольная, тип кактус</t>
  </si>
  <si>
    <t>комплект мебели: стол с приставкой, шкаф с отделением для одежды, шкаф для документов</t>
  </si>
  <si>
    <t>комплект (набор) офисной мебели: рабочий стол со столешницой, брифинг-приставка, 
шкаф для документов и одежды</t>
  </si>
  <si>
    <t>офисное кресло, база пластиковая на пятилучевой пластиковой  креставине  на колесиках, подлокотники пластиковые</t>
  </si>
  <si>
    <t>офисное кресло, на пятилучевой  креставине с деревянными накладками  на колесиках, подлокотники с деревянными  накладками</t>
  </si>
  <si>
    <t>на пятилучевой  креставине на колесиках, подлокотники</t>
  </si>
  <si>
    <t xml:space="preserve"> стул на хромированной раме, подлокотники хромированные с накладками, мягкие обитые сидения и спинка</t>
  </si>
  <si>
    <t>Программный комплекс для проектирования</t>
  </si>
  <si>
    <t xml:space="preserve">Офисное приложение, MS Office Home and Business </t>
  </si>
  <si>
    <t>Программный комплекс для строительства</t>
  </si>
  <si>
    <t>Для архитектурно-строительных проектов</t>
  </si>
  <si>
    <t>лазерная печать, принтер, сканер, копир</t>
  </si>
  <si>
    <t>печать, копирование, сканирование</t>
  </si>
  <si>
    <t>Услуги по медицинскому страхованию на случай болезни</t>
  </si>
  <si>
    <t>749020.000.000010</t>
  </si>
  <si>
    <t>43-1 У</t>
  </si>
  <si>
    <t>изменение 3, 4, 5, 14</t>
  </si>
  <si>
    <t>1 Р</t>
  </si>
  <si>
    <t>39-1 У</t>
  </si>
  <si>
    <t>изменение 11</t>
  </si>
  <si>
    <t>с даты заключения договора до 31 июля 2018г.</t>
  </si>
  <si>
    <t>38-1 У</t>
  </si>
  <si>
    <t>Июль</t>
  </si>
  <si>
    <t>изменение 1, 17 (перемещен в работы)</t>
  </si>
  <si>
    <t>78-1 Т</t>
  </si>
  <si>
    <t>изменение 5, 6, 11</t>
  </si>
  <si>
    <t>формат А4</t>
  </si>
  <si>
    <t>79-1 Т</t>
  </si>
  <si>
    <t>изменение 5, 6</t>
  </si>
  <si>
    <t xml:space="preserve"> формат А3</t>
  </si>
  <si>
    <t>80-1 Т</t>
  </si>
  <si>
    <t>для заметок</t>
  </si>
  <si>
    <t xml:space="preserve">изменение 5, 6 </t>
  </si>
  <si>
    <t>82-1 Т</t>
  </si>
  <si>
    <t>для записи</t>
  </si>
  <si>
    <t>83-1 Т</t>
  </si>
  <si>
    <t>84-1 Т</t>
  </si>
  <si>
    <t>85-1 Т</t>
  </si>
  <si>
    <t>86-1 Т</t>
  </si>
  <si>
    <t>учета</t>
  </si>
  <si>
    <t>87-1 Т</t>
  </si>
  <si>
    <t>88-1 Т</t>
  </si>
  <si>
    <t>89-1 Т</t>
  </si>
  <si>
    <t>канцелярский</t>
  </si>
  <si>
    <t>90-1 Т</t>
  </si>
  <si>
    <t>91-1 Т</t>
  </si>
  <si>
    <t>бухгалтерский</t>
  </si>
  <si>
    <t>92-1 Т</t>
  </si>
  <si>
    <t>механический</t>
  </si>
  <si>
    <t xml:space="preserve">карандаш механический с ластиком </t>
  </si>
  <si>
    <t>93-1 Т</t>
  </si>
  <si>
    <t>для механического карандаша,черный</t>
  </si>
  <si>
    <t>черный</t>
  </si>
  <si>
    <t>95-1 Т</t>
  </si>
  <si>
    <t>измерительная, пластмассовая</t>
  </si>
  <si>
    <t>линейка пластиковая до 30см</t>
  </si>
  <si>
    <t>96-1 Т</t>
  </si>
  <si>
    <t>пластиковый, нестираемый</t>
  </si>
  <si>
    <t>шариковая</t>
  </si>
  <si>
    <t>97-1 Т</t>
  </si>
  <si>
    <t>98-1 Т</t>
  </si>
  <si>
    <t>99-1 Т</t>
  </si>
  <si>
    <t xml:space="preserve">  пластиковая, формат А4</t>
  </si>
  <si>
    <t>100-1 Т</t>
  </si>
  <si>
    <t>101-1 Т</t>
  </si>
  <si>
    <t>канцелярский, пластмассовый</t>
  </si>
  <si>
    <t>102-1 Т</t>
  </si>
  <si>
    <t>103-1 Т</t>
  </si>
  <si>
    <t>для документов, без перфорации, из полипропиленовой пленки</t>
  </si>
  <si>
    <t>105-1 Т</t>
  </si>
  <si>
    <t>канцелярский, карандаш</t>
  </si>
  <si>
    <t>106-1 Т</t>
  </si>
  <si>
    <t>полиэтиленовый</t>
  </si>
  <si>
    <t>107-1 Т</t>
  </si>
  <si>
    <t xml:space="preserve">макетный </t>
  </si>
  <si>
    <t>108-1 Т</t>
  </si>
  <si>
    <t xml:space="preserve">канцелярские </t>
  </si>
  <si>
    <t>109-1 Т</t>
  </si>
  <si>
    <t xml:space="preserve">  канцелярская, металлическая</t>
  </si>
  <si>
    <t>110-1 Т</t>
  </si>
  <si>
    <t>бумажный, для заметок</t>
  </si>
  <si>
    <t xml:space="preserve">бумажный </t>
  </si>
  <si>
    <t>111-1 Т</t>
  </si>
  <si>
    <t>112-1 Т</t>
  </si>
  <si>
    <t>113-1 Т</t>
  </si>
  <si>
    <t>для скоб</t>
  </si>
  <si>
    <t>114-1 Т</t>
  </si>
  <si>
    <t>канцелярский, механический</t>
  </si>
  <si>
    <t>115-1 Т</t>
  </si>
  <si>
    <t>116-1 Т</t>
  </si>
  <si>
    <t>для канцелярских целей, проволочная</t>
  </si>
  <si>
    <t>117-1 Т</t>
  </si>
  <si>
    <t>118-1 Т</t>
  </si>
  <si>
    <t>119-1 Т</t>
  </si>
  <si>
    <t>для бумаг, пластиковая</t>
  </si>
  <si>
    <t>120-1 Т</t>
  </si>
  <si>
    <t>121-1 Т</t>
  </si>
  <si>
    <t>262016.970.000007</t>
  </si>
  <si>
    <t>122-1 Т</t>
  </si>
  <si>
    <t>для подсоединения кабелей</t>
  </si>
  <si>
    <t xml:space="preserve">изменение 3, 5, 6 </t>
  </si>
  <si>
    <t xml:space="preserve">сетевой  </t>
  </si>
  <si>
    <t>123-1 Т</t>
  </si>
  <si>
    <t>сетевой фильтр, 5 метров, 5 розеток</t>
  </si>
  <si>
    <t>интерфейс USB 2.0, емкость более 16 Гб, но не более 64 Гб</t>
  </si>
  <si>
    <t>124-1 Т</t>
  </si>
  <si>
    <t>125-1 Т</t>
  </si>
  <si>
    <t>не электронная</t>
  </si>
  <si>
    <t>126-1 Т</t>
  </si>
  <si>
    <t>тип АА</t>
  </si>
  <si>
    <t>127-1 Т</t>
  </si>
  <si>
    <t>чистящая</t>
  </si>
  <si>
    <t>изменение 5, 6, 16, 17</t>
  </si>
  <si>
    <t>внутриканальные (вакуумные), проводные</t>
  </si>
  <si>
    <t>128-1 Т</t>
  </si>
  <si>
    <t>мониторный</t>
  </si>
  <si>
    <t>129-1 Т</t>
  </si>
  <si>
    <t>130-1 Т</t>
  </si>
  <si>
    <t xml:space="preserve">металическая </t>
  </si>
  <si>
    <t xml:space="preserve">лезвие с 1-м отверстием </t>
  </si>
  <si>
    <t>131-1 Т</t>
  </si>
  <si>
    <t>механическая,  с 2-мя отверствиями "2 в 1" в прозрачном ПВХ-боксе</t>
  </si>
  <si>
    <t>257113.350.000000</t>
  </si>
  <si>
    <t>пластиковая</t>
  </si>
  <si>
    <t xml:space="preserve">  бумажный, буквенный</t>
  </si>
  <si>
    <t>132-1 Т</t>
  </si>
  <si>
    <t>172313.900.000002</t>
  </si>
  <si>
    <t>133-1 Т</t>
  </si>
  <si>
    <t>бумажный, цифровой</t>
  </si>
  <si>
    <t>изменение 3, 5, 6, 11</t>
  </si>
  <si>
    <t>134-1 Т</t>
  </si>
  <si>
    <t>135-1 Т</t>
  </si>
  <si>
    <t>для печатей, штампов</t>
  </si>
  <si>
    <t xml:space="preserve">  для печатей и штемпелей</t>
  </si>
  <si>
    <t>136-1 Т</t>
  </si>
  <si>
    <t>137-1 Т</t>
  </si>
  <si>
    <t>цветная бумага, Формат A4</t>
  </si>
  <si>
    <t>138-1 Т</t>
  </si>
  <si>
    <t>для переплета, формат А4</t>
  </si>
  <si>
    <t>139-1 Т</t>
  </si>
  <si>
    <t>из картона</t>
  </si>
  <si>
    <t>картонные для переплета</t>
  </si>
  <si>
    <t>140-1 Т</t>
  </si>
  <si>
    <t xml:space="preserve">  для переплета, пластиковая, диаметр 2 мм</t>
  </si>
  <si>
    <t>141-1 Т</t>
  </si>
  <si>
    <t>из мелованного картона, формат А4</t>
  </si>
  <si>
    <t>142-1 Т</t>
  </si>
  <si>
    <t xml:space="preserve"> канцелярская</t>
  </si>
  <si>
    <t>деревянная, напольная</t>
  </si>
  <si>
    <t>143-1 Т</t>
  </si>
  <si>
    <t>144-1 Т</t>
  </si>
  <si>
    <t xml:space="preserve">  письменный</t>
  </si>
  <si>
    <t>146-1 Т</t>
  </si>
  <si>
    <t>147-1 Т</t>
  </si>
  <si>
    <t>алфавитно-цифровая</t>
  </si>
  <si>
    <t>148-1 Т</t>
  </si>
  <si>
    <t>Манипулятор "мышь"</t>
  </si>
  <si>
    <t>изменение 4</t>
  </si>
  <si>
    <t>149-1 Т</t>
  </si>
  <si>
    <t>деревянная</t>
  </si>
  <si>
    <t>169-1 Т</t>
  </si>
  <si>
    <t>для кабинета</t>
  </si>
  <si>
    <t xml:space="preserve">комплект мебели: стол офисный, стол офисный приставной, книжный шкаф, конференц-стол, кресло руководителя, стул для посетителей с подлокотниками, стул для конференц-стола </t>
  </si>
  <si>
    <t>170-1 Т</t>
  </si>
  <si>
    <t>171-1 Т</t>
  </si>
  <si>
    <t>172-1 Т</t>
  </si>
  <si>
    <t>комплект мебели: рабочий стол с приставкой,
шкаф для документов и одежды</t>
  </si>
  <si>
    <t>комплект мебели: стол с приставкой, кресло, шкаф для одежды, шкаф для документов</t>
  </si>
  <si>
    <t>310011.750.000004</t>
  </si>
  <si>
    <t>173-1 Т</t>
  </si>
  <si>
    <t>офисный, каркас металлический, обивка из искусственной кожи, не трансформируемый</t>
  </si>
  <si>
    <t>174-1 Т</t>
  </si>
  <si>
    <t>деревянный, придиванный/журнальный</t>
  </si>
  <si>
    <t>деревянный, придиванный/ журнальный</t>
  </si>
  <si>
    <t>175-1 Т</t>
  </si>
  <si>
    <t>огнестойкий</t>
  </si>
  <si>
    <t>изменение 5</t>
  </si>
  <si>
    <t>176-1 Т</t>
  </si>
  <si>
    <t>177-1 Т</t>
  </si>
  <si>
    <t>офисный, каркас металлический, обивка из ткани, регулируемое</t>
  </si>
  <si>
    <t>офисное кресло, база пластиковая на пятилучевой креставине,  на колесиках, подлокотники пластиковые</t>
  </si>
  <si>
    <t>178-1 Т</t>
  </si>
  <si>
    <t>офисное кресло, на пятилучевой  креставине на колесиках с  подлокотниками</t>
  </si>
  <si>
    <t>310011.500.000005</t>
  </si>
  <si>
    <t>офисный, каркас металлический, обивка из искусственной кожи, регулируемое</t>
  </si>
  <si>
    <t>изменение 3, 5, 6</t>
  </si>
  <si>
    <t>179-1 Т</t>
  </si>
  <si>
    <t>180-1 Т</t>
  </si>
  <si>
    <t>310112.300.000000</t>
  </si>
  <si>
    <t>деревянный, письменный</t>
  </si>
  <si>
    <t>угловой с тумбой</t>
  </si>
  <si>
    <t>181-1 Т</t>
  </si>
  <si>
    <t>офисная</t>
  </si>
  <si>
    <t>183-1 Т</t>
  </si>
  <si>
    <t>деревянный, офисный</t>
  </si>
  <si>
    <t>184-1 Т</t>
  </si>
  <si>
    <t xml:space="preserve">стеллаж офисный </t>
  </si>
  <si>
    <t>металлический, высота более 80 см</t>
  </si>
  <si>
    <t>185-1 Т</t>
  </si>
  <si>
    <t>187-1 Т</t>
  </si>
  <si>
    <t>офисный, каркас металлический, обивка из кожи, мягкий</t>
  </si>
  <si>
    <t>188-1 Т</t>
  </si>
  <si>
    <t>деревянный, конференционный/для заседаний</t>
  </si>
  <si>
    <t>191-1 Т</t>
  </si>
  <si>
    <t>139311.000.000011</t>
  </si>
  <si>
    <t>узелковый, ворсовый, из химического текстильного материала, машинного производства</t>
  </si>
  <si>
    <t>изменение 3, 5, 11</t>
  </si>
  <si>
    <t>до 500 листов</t>
  </si>
  <si>
    <t>192-1 Т</t>
  </si>
  <si>
    <t>изменение 5, 6, 21</t>
  </si>
  <si>
    <t>193-1 Т</t>
  </si>
  <si>
    <t>289911.500.000011</t>
  </si>
  <si>
    <t>свыше 500 листов</t>
  </si>
  <si>
    <t>изменение 3, 5, 6, 21</t>
  </si>
  <si>
    <t>194-1 Т</t>
  </si>
  <si>
    <t xml:space="preserve">
для воды, напольный, без холодильника</t>
  </si>
  <si>
    <t>195-1 Т</t>
  </si>
  <si>
    <t>стальная, из керамической эмали, емкость 19-22 л, без гриля</t>
  </si>
  <si>
    <t>изменение 5, 21</t>
  </si>
  <si>
    <t>196-1 Т</t>
  </si>
  <si>
    <t>262030.100.000027</t>
  </si>
  <si>
    <t>степень секретности 3</t>
  </si>
  <si>
    <t>199-1 Т</t>
  </si>
  <si>
    <t>оригинал программного обеспечения (кроме услуг по разработке программных обеспечении по заказу)</t>
  </si>
  <si>
    <t>200-1 Т</t>
  </si>
  <si>
    <t>201-1 Т</t>
  </si>
  <si>
    <t>15-1 У</t>
  </si>
  <si>
    <t>21-1 У</t>
  </si>
  <si>
    <t>22-1 У</t>
  </si>
  <si>
    <t>23-1 У</t>
  </si>
  <si>
    <t xml:space="preserve">настройка и сопровождение 1С-Управление финансами стройтельной огранизации </t>
  </si>
  <si>
    <t>24-1 У</t>
  </si>
  <si>
    <t>25-1 У</t>
  </si>
  <si>
    <t>26-1 У</t>
  </si>
  <si>
    <t>27-1 У</t>
  </si>
  <si>
    <t>Услуги по техническому обслуживанию компьютерной/ периферийной оргтехники/ оборудования и их частей</t>
  </si>
  <si>
    <t>28-1 У</t>
  </si>
  <si>
    <t>29-1 У</t>
  </si>
  <si>
    <t>Услуги по пересылке регистрируемых почтовых отправлений (внутренних и международных)</t>
  </si>
  <si>
    <t>30-1 У</t>
  </si>
  <si>
    <t>620920.000.000013</t>
  </si>
  <si>
    <t>Услуги по предоставлению доступа к информационным ресурсам</t>
  </si>
  <si>
    <t>Услуги по предоставлению доступа к информационным ресурсам (сертификация пользователей, получение доступа и др.)</t>
  </si>
  <si>
    <t>изменение 3, 4, 5, 7</t>
  </si>
  <si>
    <t>32-1 У</t>
  </si>
  <si>
    <t>Услуги нотариальные, связанные с нотариальным оформлением (заверением) документов</t>
  </si>
  <si>
    <t>изменение 5, 11</t>
  </si>
  <si>
    <t>34-1 У</t>
  </si>
  <si>
    <t>582950.000.00000</t>
  </si>
  <si>
    <t>36-1 У</t>
  </si>
  <si>
    <t>37-1 У</t>
  </si>
  <si>
    <t>Услуги по доступу к Интернету широкополосному по сетям беспроводным</t>
  </si>
  <si>
    <t>42-1 У</t>
  </si>
  <si>
    <t>Услуги полиграфические по изготовлению/ печатанию полиграфической продукции (кроме книг, фото, периодических изданий)</t>
  </si>
  <si>
    <t>186-1 Т</t>
  </si>
  <si>
    <t>35-1 У</t>
  </si>
  <si>
    <t>изменение 3, 4, 5, 11</t>
  </si>
  <si>
    <t>182-1 Т</t>
  </si>
  <si>
    <t>изменение 3, 4, 5</t>
  </si>
  <si>
    <t>310111.500.000000</t>
  </si>
  <si>
    <t>Картотека</t>
  </si>
  <si>
    <t>металлическая, настольная</t>
  </si>
  <si>
    <t>310913.900.000016</t>
  </si>
  <si>
    <t>деревянный, для одежды</t>
  </si>
  <si>
    <t>изменение 3, 5</t>
  </si>
  <si>
    <t>138-2 Т</t>
  </si>
  <si>
    <t>изменение 11, 20, 21</t>
  </si>
  <si>
    <t>173-2 Т</t>
  </si>
  <si>
    <t>202-Т</t>
  </si>
  <si>
    <t>изменение 1,3,4,5,14,17 (перемещен в товары)</t>
  </si>
  <si>
    <t>203-Т</t>
  </si>
  <si>
    <t>204-Т</t>
  </si>
  <si>
    <t>изменение 14</t>
  </si>
  <si>
    <t>200-2 Т</t>
  </si>
  <si>
    <t>201-2 Т</t>
  </si>
  <si>
    <t>199-2 Т</t>
  </si>
  <si>
    <t>310012.500.000003</t>
  </si>
  <si>
    <t>офисный, каркас деревянный, обивка из искусственной кожи, не трансформируемый</t>
  </si>
  <si>
    <t>205-Т</t>
  </si>
  <si>
    <t>310012.500.000000</t>
  </si>
  <si>
    <t>офисный, каркас деревянный, обивка из ткани, трансформируемый</t>
  </si>
  <si>
    <t>Аренда автомобиля с водителем по ненормированным условиям, работа на бездорожных условиях (Стройплощадка), на 1 квартал 2018г</t>
  </si>
  <si>
    <t>189-1 Т</t>
  </si>
  <si>
    <t>двухкамерный, отдельностоящй, объем 200-249 л, с морозильным отделом</t>
  </si>
  <si>
    <t>190-1 Т</t>
  </si>
  <si>
    <t>изменение 11, 14</t>
  </si>
  <si>
    <t>изменение 3, 5, 18, 20, 21</t>
  </si>
  <si>
    <t xml:space="preserve">Июнь </t>
  </si>
  <si>
    <t>изменение 1,3,4,5,11,14, 17 (перемещен в товары)</t>
  </si>
  <si>
    <t>160-1 Т</t>
  </si>
  <si>
    <t>262013.000.000018</t>
  </si>
  <si>
    <t>общего назначения, стоечный</t>
  </si>
  <si>
    <t>изменение 3,5,11</t>
  </si>
  <si>
    <t>164-1 Т</t>
  </si>
  <si>
    <t>165-1 Т</t>
  </si>
  <si>
    <t>резервный</t>
  </si>
  <si>
    <t>неавтономный</t>
  </si>
  <si>
    <t>изменение 5,11</t>
  </si>
  <si>
    <t>Работа</t>
  </si>
  <si>
    <t>30-2 У</t>
  </si>
  <si>
    <t>191-2 Т</t>
  </si>
  <si>
    <t>206-Т</t>
  </si>
  <si>
    <t>195-2 Т</t>
  </si>
  <si>
    <t>16-1 У</t>
  </si>
  <si>
    <t>31-1 У</t>
  </si>
  <si>
    <t>36-2 У</t>
  </si>
  <si>
    <t>21-2 У</t>
  </si>
  <si>
    <t>28-2 У</t>
  </si>
  <si>
    <t>Ноябрь</t>
  </si>
  <si>
    <t>34-2 У</t>
  </si>
  <si>
    <t>Август</t>
  </si>
  <si>
    <t>189-2 Т</t>
  </si>
  <si>
    <t>35-2 У</t>
  </si>
  <si>
    <t>44 У</t>
  </si>
  <si>
    <t>78-2 Т</t>
  </si>
  <si>
    <t>95-2 Т</t>
  </si>
  <si>
    <t xml:space="preserve">изменение 11 </t>
  </si>
  <si>
    <t>104-1 Т</t>
  </si>
  <si>
    <t>128-2 Т</t>
  </si>
  <si>
    <t>131-2 Т</t>
  </si>
  <si>
    <t>133-2 Т</t>
  </si>
  <si>
    <t>138-3 Т</t>
  </si>
  <si>
    <t>145-1 Т</t>
  </si>
  <si>
    <t>147-2 Т</t>
  </si>
  <si>
    <t>148-2 Т</t>
  </si>
  <si>
    <t>157-1 Т</t>
  </si>
  <si>
    <t>160-2 Т</t>
  </si>
  <si>
    <t>164-2 Т</t>
  </si>
  <si>
    <t>165-2 Т</t>
  </si>
  <si>
    <t>181-2 Т</t>
  </si>
  <si>
    <t>191-3 Т</t>
  </si>
  <si>
    <t>206-1Т</t>
  </si>
  <si>
    <t>16-2 У</t>
  </si>
  <si>
    <t>18-1 У</t>
  </si>
  <si>
    <t>20-1 У</t>
  </si>
  <si>
    <t>31-2 У</t>
  </si>
  <si>
    <t>32-2 У</t>
  </si>
  <si>
    <t>36-3 У</t>
  </si>
  <si>
    <t>39-2 У</t>
  </si>
  <si>
    <t>201-3 Т</t>
  </si>
  <si>
    <t>205-1 Т</t>
  </si>
  <si>
    <t>21-3 У</t>
  </si>
  <si>
    <t>22-2 У</t>
  </si>
  <si>
    <t>23-2 У</t>
  </si>
  <si>
    <t>184-2 Т</t>
  </si>
  <si>
    <t>185-2 Т</t>
  </si>
  <si>
    <t>186-2 Т</t>
  </si>
  <si>
    <t>188-2 Т</t>
  </si>
  <si>
    <t>190-2 Т</t>
  </si>
  <si>
    <t>195-3 Т</t>
  </si>
  <si>
    <t>34-3 У</t>
  </si>
  <si>
    <t>38-2 У</t>
  </si>
  <si>
    <t>44-1 У</t>
  </si>
  <si>
    <t>42-2 У</t>
  </si>
  <si>
    <t>494119.900.000000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</si>
  <si>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</si>
  <si>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Услуги автомобильного транспорта по перевозкам грузов (кроме перевозки почты и грузов в контейнерах)</t>
  </si>
  <si>
    <t>Сентябрь</t>
  </si>
  <si>
    <t>в течение 3-х дней с даты заключения договора</t>
  </si>
  <si>
    <t>146-2 Т</t>
  </si>
  <si>
    <t>45-У</t>
  </si>
  <si>
    <t>188-3 Т</t>
  </si>
  <si>
    <t>г. Астана ул. Е10, д.17/10</t>
  </si>
  <si>
    <t>изменение 10, 11, 18, 19, 20, 21</t>
  </si>
  <si>
    <t>Октябрь</t>
  </si>
  <si>
    <t>207-Т</t>
  </si>
  <si>
    <t>310011.750.000008</t>
  </si>
  <si>
    <t>офисное, каркас металлический, обивка из кожи, не регулируемое</t>
  </si>
  <si>
    <t>С изменениями и дополнениями от "16" октября 2018 г. Приказ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</si>
</sst>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.mm\.yy;@"/>
  </numFmts>
  <fonts count="9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1"/>
    <xf numFmtId="0" fontId="6" fillId="2" borderId="1" applyNumberFormat="0" applyFill="0" applyBorder="0" applyAlignment="0" applyProtection="0"/>
  </cellStyleXfs>
  <cellXfs count="86">
    <xf numFmtId="0" fontId="0" fillId="0" borderId="0" xfId="0"/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>
      <alignment horizontal="right" vertical="center" wrapText="1"/>
    </xf>
    <xf numFmtId="0" fontId="3" fillId="0" borderId="21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22" xfId="0" applyNumberFormat="1" applyFont="1" applyFill="1" applyBorder="1" applyAlignment="1">
      <alignment horizontal="right" vertical="center" wrapText="1"/>
    </xf>
    <xf numFmtId="0" fontId="3" fillId="0" borderId="25" xfId="0" applyNumberFormat="1" applyFont="1" applyFill="1" applyBorder="1" applyAlignment="1">
      <alignment horizontal="right"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righ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2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4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47" Type="http://schemas.openxmlformats.org/officeDocument/2006/relationships/hyperlink" Target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 TargetMode="External"/><Relationship Id="rId63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68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84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89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71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92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2" Type="http://schemas.openxmlformats.org/officeDocument/2006/relationships/hyperlink" Target="https://enstru.kz/code_new.jsp?&amp;t=%D0%BF%D1%80%D0%B8%D0%BD%D1%82%D0%B5%D1%80&amp;s=common&amp;p=10&amp;n=0&amp;S=262016%2E300,262040%2E000&amp;N=%D0%9F%D1%80%D0%B8%D0%BD%D1%82%D0%B5%D1%80&amp;fc=1&amp;fg=1&amp;new=262016.300.000016" TargetMode="External"/><Relationship Id="rId16" Type="http://schemas.openxmlformats.org/officeDocument/2006/relationships/hyperlink" Target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 TargetMode="External"/><Relationship Id="rId29" Type="http://schemas.openxmlformats.org/officeDocument/2006/relationships/hyperlink" Target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 TargetMode="External"/><Relationship Id="rId11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 TargetMode="External"/><Relationship Id="rId24" Type="http://schemas.openxmlformats.org/officeDocument/2006/relationships/hyperlink" Target="http://enstru.kz/code_new.jsp?&amp;t=%D0%BA%D0%BE%D0%B2%D0%B5%D1%80&amp;s=common&amp;p=10&amp;n=1&amp;S=139311%2E000,139312%2E000,139313%2E000,139319%2E900&amp;N=%D0%9A%D0%BE%D0%B2%D0%B5%D1%80&amp;fc=1&amp;fg=1&amp;new=139312.000.000020" TargetMode="External"/><Relationship Id="rId32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37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40" Type="http://schemas.openxmlformats.org/officeDocument/2006/relationships/hyperlink" Target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 TargetMode="External"/><Relationship Id="rId45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5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8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66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4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79" Type="http://schemas.openxmlformats.org/officeDocument/2006/relationships/hyperlink" Target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TargetMode="External"/><Relationship Id="rId87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102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5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61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82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90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95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19" Type="http://schemas.openxmlformats.org/officeDocument/2006/relationships/hyperlink" Target="http://enstru.kz/code_new.jsp?&amp;t=%D0%BA%D1%80%D0%B5%D1%81%D0%BB%D0%BE&amp;s=common&amp;p=10&amp;n=0&amp;S=310011%2E500,310011%2E750,310012%2E550,310012%2E590,310012%2E592&amp;N=%D0%9A%D1%80%D0%B5%D1%81%D0%BB%D0%BE&amp;fc=1&amp;fg=1&amp;new=310012.550.000002" TargetMode="External"/><Relationship Id="rId14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22" Type="http://schemas.openxmlformats.org/officeDocument/2006/relationships/hyperlink" Target="http://enstru.kz/code_new.jsp?&amp;t=%D1%81%D1%82%D1%83%D0%BB&amp;s=common&amp;p=10&amp;n=1&amp;S=310011%2E700,310011%2E750,310011%2E900,310012%2E500,310012%2E900,310013%2E500&amp;N=%D0%A1%D1%82%D1%83%D0%BB&amp;fc=1&amp;fg=1&amp;new=310011.750.000009" TargetMode="External"/><Relationship Id="rId27" Type="http://schemas.openxmlformats.org/officeDocument/2006/relationships/hyperlink" Target="http://enstru.kz/code_new.jsp?&amp;t=%D0%B4%D0%B8%D1%81%D0%BF%D0%B5%D0%BD%D1%81%D0%B5%D1%80&amp;s=common&amp;p=10&amp;n=0&amp;S=275125%2E900&amp;N=%D0%94%D0%B8%D1%81%D0%BF%D0%B5%D0%BD%D1%81%D0%B5%D1%80&amp;fc=1&amp;fg=1&amp;new=275125.900.000011" TargetMode="External"/><Relationship Id="rId30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35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4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48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56" Type="http://schemas.openxmlformats.org/officeDocument/2006/relationships/hyperlink" Target="http://enstru.kz/code_new.jsp?&amp;t=%D1%88%D1%82%D1%80%D0%B8%D1%85&amp;s=common&amp;p=10&amp;n=0&amp;S=329959%2E900&amp;N=%D0%A8%D1%82%D1%80%D0%B8%D1%85%2D%D0%BB%D0%B5%D0%BD%D1%82%D0%B0&amp;fc=1&amp;fg=1&amp;new=329959.900.000066" TargetMode="External"/><Relationship Id="rId64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69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77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100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8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51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72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80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85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93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98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3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12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TargetMode="External"/><Relationship Id="rId17" Type="http://schemas.openxmlformats.org/officeDocument/2006/relationships/hyperlink" Target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 TargetMode="External"/><Relationship Id="rId25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33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4" TargetMode="External"/><Relationship Id="rId38" Type="http://schemas.openxmlformats.org/officeDocument/2006/relationships/hyperlink" Target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 TargetMode="External"/><Relationship Id="rId46" Type="http://schemas.openxmlformats.org/officeDocument/2006/relationships/hyperlink" Target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 TargetMode="External"/><Relationship Id="rId59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67" Type="http://schemas.openxmlformats.org/officeDocument/2006/relationships/hyperlink" Target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41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54" Type="http://schemas.openxmlformats.org/officeDocument/2006/relationships/hyperlink" Target="http://enstru.kz/code_new.jsp?&amp;t=%D0%BA%D0%BD%D0%B8%D0%B3%D0%B0&amp;s=common&amp;st=all&amp;p=10&amp;n=0&amp;S=172312%2E700,172313%2E100&amp;N=%D0%9A%D0%BD%D0%B8%D0%B3%D0%B0&amp;fc=1&amp;fg=1&amp;new=172313.100.000003" TargetMode="External"/><Relationship Id="rId62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0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1.900.000000" TargetMode="External"/><Relationship Id="rId75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83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88" Type="http://schemas.openxmlformats.org/officeDocument/2006/relationships/hyperlink" Target="https://enstru.kz/code_new.jsp?&amp;t=%D0%BD%D0%B0%D1%83%D1%88%D0%BD%D0%B8%D0%BA&amp;s=common&amp;p=10&amp;n=0&amp;S=264042%2E700&amp;N=%D0%9D%D0%B0%D1%83%D1%88%D0%BD%D0%B8%D0%BA%D0%B8&amp;fk=on&amp;fc=1&amp;fg=1&amp;new=264042.700.000004" TargetMode="External"/><Relationship Id="rId91" Type="http://schemas.openxmlformats.org/officeDocument/2006/relationships/hyperlink" Target="http://enstru.kz/code_new.jsp?&amp;t=%D1%82%D1%83%D0%BC%D0%B1%D0%B0&amp;s=common&amp;p=10&amp;n=0&amp;S=310112%2E500,310911%2E000,310912%2E300&amp;N=%D0%A2%D1%83%D0%BC%D0%B1%D0%B0&amp;fc=1&amp;fg=1&amp;new=310112.500.000000" TargetMode="External"/><Relationship Id="rId96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1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6" Type="http://schemas.openxmlformats.org/officeDocument/2006/relationships/hyperlink" Target="https://enstru.kz/code_new.jsp?&amp;t=%D0%BD%D0%BE%D1%83%D1%82%D0%B1%D1%83%D0%BA&amp;s=common&amp;p=10&amp;n=0&amp;S=262011%2E100&amp;N=%D0%9D%D0%BE%D1%83%D1%82%D0%B1%D1%83%D0%BA&amp;fc=1&amp;fg=1&amp;new=262011.100.000004" TargetMode="External"/><Relationship Id="rId15" Type="http://schemas.openxmlformats.org/officeDocument/2006/relationships/hyperlink" Target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 TargetMode="External"/><Relationship Id="rId23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Relationship Id="rId28" Type="http://schemas.openxmlformats.org/officeDocument/2006/relationships/hyperlink" Target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TargetMode="External"/><Relationship Id="rId36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49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57" Type="http://schemas.openxmlformats.org/officeDocument/2006/relationships/hyperlink" Target="https://enstru.kz/code_new.jsp?&amp;t=%D0%BB%D1%83%D0%BF%D0%B0&amp;s=common&amp;p=10&amp;n=0&amp;S=325013%2E200,329959%2E900&amp;N=%D0%9B%D1%83%D0%BF%D0%B0&amp;fk=on&amp;fc=1&amp;fg=1&amp;new=325013.200.000008" TargetMode="External"/><Relationship Id="rId10" Type="http://schemas.openxmlformats.org/officeDocument/2006/relationships/hyperlink" Target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 TargetMode="External"/><Relationship Id="rId31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44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52" Type="http://schemas.openxmlformats.org/officeDocument/2006/relationships/hyperlink" Target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TargetMode="External"/><Relationship Id="rId60" Type="http://schemas.openxmlformats.org/officeDocument/2006/relationships/hyperlink" Target="https://enstru.kz/code_new.jsp?&amp;t=%D0%B2%D0%B5%D1%88%D0%B0%D0%BB%D0%BA%D0%B0&amp;s=common&amp;p=10&amp;n=0&amp;S=162914%2E900&amp;N=%D0%92%D0%B5%D1%88%D0%B0%D0%BB%D0%BA%D0%B0%2D%D0%BF%D0%BB%D0%B5%D1%87%D0%B8%D0%BA%D0%B8&amp;fc=1&amp;fg=1&amp;new=162914.900.000011" TargetMode="External"/><Relationship Id="rId65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73" Type="http://schemas.openxmlformats.org/officeDocument/2006/relationships/hyperlink" Target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TargetMode="External"/><Relationship Id="rId78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81" Type="http://schemas.openxmlformats.org/officeDocument/2006/relationships/hyperlink" Target="http://enstru.kz/code_new.jsp?&amp;t=%D1%81%D1%82%D0%B5%D0%BB%D0%BB%D0%B0%D0%B6&amp;s=common&amp;p=10&amp;n=0&amp;S=310111%2E500,310111%2E900,310112%2E500,310112%2E900,310914%2E390&amp;N=%D0%A1%D1%82%D0%B5%D0%BB%D0%BB%D0%B0%D0%B6&amp;fc=1&amp;fg=1&amp;new=310112.900.000000" TargetMode="External"/><Relationship Id="rId86" Type="http://schemas.openxmlformats.org/officeDocument/2006/relationships/hyperlink" Target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TargetMode="External"/><Relationship Id="rId94" Type="http://schemas.openxmlformats.org/officeDocument/2006/relationships/hyperlink" Target="http://enstru.kz/code_new.jsp?&amp;t=%D0%B1%D0%B0%D1%82%D0%B0%D1%80%D0%B5%D0%B9%D0%BA%D0%B0&amp;s=common&amp;p=10&amp;n=0&amp;S=272011%2E900&amp;N=%D0%91%D0%B0%D1%82%D0%B0%D1%80%D0%B5%D0%B9%D0%BA%D0%B0&amp;fc=1&amp;fg=1&amp;new=272011.900.000003" TargetMode="External"/><Relationship Id="rId99" Type="http://schemas.openxmlformats.org/officeDocument/2006/relationships/hyperlink" Target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TargetMode="External"/><Relationship Id="rId101" Type="http://schemas.openxmlformats.org/officeDocument/2006/relationships/hyperlink" Target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TargetMode="External"/><Relationship Id="rId4" Type="http://schemas.openxmlformats.org/officeDocument/2006/relationships/hyperlink" Target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TargetMode="External"/><Relationship Id="rId9" Type="http://schemas.openxmlformats.org/officeDocument/2006/relationships/hyperlink" Target="https://enstru.kz/code_new.jsp?&amp;t=%D1%81%D1%83%D0%BC%D0%BA%D0%B0%20%D0%B4%D0%BB%D1%8F&amp;s=common&amp;p=10&amp;n=0&amp;S=271231%2E900&amp;N=%D0%A1%D1%83%D0%BC%D0%BA%D0%B0&amp;fk=on&amp;fc=1&amp;fg=1&amp;new=271231.900.000037" TargetMode="External"/><Relationship Id="rId13" Type="http://schemas.openxmlformats.org/officeDocument/2006/relationships/hyperlink" Target="http://enstru.kz/code_new.jsp?&amp;t=%D1%81%D0%B5%D1%80%D0%B2%D0%B5%D1%80&amp;s=common&amp;p=10&amp;n=0&amp;S=262013%2E000&amp;N=%D0%A1%D0%B5%D1%80%D0%B2%D0%B5%D1%80&amp;fc=1&amp;fg=1&amp;new=262013.000.000022" TargetMode="External"/><Relationship Id="rId18" Type="http://schemas.openxmlformats.org/officeDocument/2006/relationships/hyperlink" Target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TargetMode="External"/><Relationship Id="rId39" Type="http://schemas.openxmlformats.org/officeDocument/2006/relationships/hyperlink" Target="http://enstru.kz/code_new.jsp?&amp;t=%D0%BC%D0%B0%D1%80%D1%88%D1%80%D1%83&amp;s=common&amp;p=10&amp;n=0&amp;S=263021%2E900&amp;N=%D0%9C%D0%B0%D1%80%D1%88%D1%80%D1%83%D1%82%D0%B8%D0%B7%D0%B0%D1%82%D0%BE%D1%80&amp;fc=1&amp;fg=1&amp;new=263021.900.000002" TargetMode="External"/><Relationship Id="rId34" Type="http://schemas.openxmlformats.org/officeDocument/2006/relationships/hyperlink" Target="http://enstru.kz/code_new.jsp?&amp;t=%D0%B2%D0%B5%D1%88%D0%B0%D0%BB%D0%BA%D0%B0&amp;s=common&amp;p=10&amp;n=0&amp;S=310911%2E000,310913%2E900,310914%2E390&amp;N=%D0%92%D0%B5%D1%88%D0%B0%D0%BB%D0%BA%D0%B0&amp;fc=1&amp;fg=1&amp;new=310913.900.000019" TargetMode="External"/><Relationship Id="rId50" Type="http://schemas.openxmlformats.org/officeDocument/2006/relationships/hyperlink" Target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TargetMode="External"/><Relationship Id="rId55" Type="http://schemas.openxmlformats.org/officeDocument/2006/relationships/hyperlink" Target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TargetMode="External"/><Relationship Id="rId76" Type="http://schemas.openxmlformats.org/officeDocument/2006/relationships/hyperlink" Target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TargetMode="External"/><Relationship Id="rId97" Type="http://schemas.openxmlformats.org/officeDocument/2006/relationships/hyperlink" Target="http://enstru.kz/code_new.jsp?&amp;t=%D0%BA%D0%BE%D0%BD%D1%84%D0%B5%D1%80%D0%B5%D0%BD%D1%86&amp;s=common&amp;p=10&amp;n=0&amp;S=310112%2E300&amp;N=%D0%A1%D1%82%D0%BE%D0%BB&amp;fc=1&amp;fg=1&amp;new=310112.300.00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81"/>
  <sheetViews>
    <sheetView tabSelected="1" zoomScale="80" zoomScaleNormal="80" zoomScaleSheetLayoutView="70" workbookViewId="0">
      <pane xSplit="4" ySplit="13" topLeftCell="E354" activePane="bottomRight" state="frozen"/>
      <selection pane="topRight" activeCell="E1" sqref="E1"/>
      <selection pane="bottomLeft" activeCell="A14" sqref="A14"/>
      <selection pane="bottomRight" activeCell="N5" sqref="N5"/>
    </sheetView>
  </sheetViews>
  <sheetFormatPr defaultRowHeight="12.75" customHeight="1" outlineLevelRow="1" outlineLevelCol="1" x14ac:dyDescent="0.25"/>
  <cols>
    <col min="1" max="1" width="3.140625" style="31" customWidth="1"/>
    <col min="2" max="2" width="8.85546875" style="19" customWidth="1"/>
    <col min="3" max="3" width="14.85546875" style="31" customWidth="1"/>
    <col min="4" max="4" width="18.7109375" style="31" customWidth="1" outlineLevel="1"/>
    <col min="5" max="5" width="15.85546875" style="31" customWidth="1"/>
    <col min="6" max="6" width="24.85546875" style="31" customWidth="1"/>
    <col min="7" max="7" width="17.28515625" style="31" customWidth="1" outlineLevel="1"/>
    <col min="8" max="8" width="9.85546875" style="31" customWidth="1"/>
    <col min="9" max="9" width="9.5703125" style="31" customWidth="1"/>
    <col min="10" max="10" width="12.140625" style="31" customWidth="1" outlineLevel="1"/>
    <col min="11" max="11" width="12.28515625" style="31" customWidth="1" outlineLevel="1"/>
    <col min="12" max="12" width="12.5703125" style="31" customWidth="1"/>
    <col min="13" max="13" width="11" style="31" customWidth="1"/>
    <col min="14" max="14" width="10.140625" style="31" customWidth="1"/>
    <col min="15" max="15" width="15.85546875" style="31" customWidth="1"/>
    <col min="16" max="16" width="15" style="31" customWidth="1"/>
    <col min="17" max="17" width="10.5703125" style="31" customWidth="1"/>
    <col min="18" max="18" width="9.5703125" style="31" customWidth="1"/>
    <col min="19" max="19" width="10.28515625" style="31" customWidth="1"/>
    <col min="20" max="20" width="14.42578125" style="32" customWidth="1"/>
    <col min="21" max="21" width="14.7109375" style="31" customWidth="1"/>
    <col min="22" max="22" width="14.28515625" style="31" customWidth="1"/>
    <col min="23" max="23" width="12.28515625" style="31" customWidth="1"/>
    <col min="24" max="24" width="11.28515625" style="31" customWidth="1"/>
    <col min="25" max="25" width="13.85546875" style="31" customWidth="1"/>
    <col min="26" max="26" width="12.85546875" style="33" customWidth="1"/>
    <col min="27" max="27" width="9.140625" style="33" customWidth="1"/>
    <col min="28" max="28" width="11.85546875" style="33" customWidth="1"/>
    <col min="29" max="39" width="9.140625" style="31" customWidth="1"/>
    <col min="40" max="16384" width="9.140625" style="34"/>
  </cols>
  <sheetData>
    <row r="1" spans="2:29" s="34" customFormat="1" ht="12.75" customHeight="1" outlineLevel="1" x14ac:dyDescent="0.25">
      <c r="B1" s="19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1"/>
      <c r="P1" s="31"/>
      <c r="Q1" s="31"/>
      <c r="R1" s="31"/>
      <c r="S1" s="31"/>
      <c r="T1" s="32"/>
      <c r="U1" s="31"/>
      <c r="V1" s="51"/>
      <c r="W1" s="51"/>
      <c r="X1" s="31"/>
      <c r="Y1" s="31"/>
      <c r="Z1" s="33"/>
    </row>
    <row r="2" spans="2:29" s="34" customFormat="1" ht="12.75" customHeight="1" outlineLevel="1" x14ac:dyDescent="0.25">
      <c r="B2" s="74" t="s">
        <v>707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33"/>
    </row>
    <row r="3" spans="2:29" s="34" customFormat="1" ht="13.5" customHeight="1" outlineLevel="1" thickBot="1" x14ac:dyDescent="0.3">
      <c r="B3" s="75"/>
      <c r="C3" s="75"/>
      <c r="D3" s="76" t="s">
        <v>0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31"/>
      <c r="Z3" s="33"/>
    </row>
    <row r="4" spans="2:29" s="34" customFormat="1" ht="10.5" customHeight="1" outlineLevel="1" x14ac:dyDescent="0.25">
      <c r="B4" s="19"/>
      <c r="C4" s="31"/>
      <c r="D4" s="31"/>
      <c r="E4" s="31"/>
      <c r="F4" s="31"/>
      <c r="G4" s="31"/>
      <c r="H4" s="31"/>
      <c r="I4" s="31"/>
      <c r="J4" s="31"/>
      <c r="K4" s="31"/>
      <c r="L4" s="51"/>
      <c r="M4" s="51"/>
      <c r="N4" s="51"/>
      <c r="O4" s="51"/>
      <c r="P4" s="31"/>
      <c r="Q4" s="31"/>
      <c r="R4" s="51"/>
      <c r="S4" s="51"/>
      <c r="T4" s="77" t="s">
        <v>808</v>
      </c>
      <c r="U4" s="78"/>
      <c r="V4" s="78"/>
      <c r="W4" s="78"/>
      <c r="X4" s="78"/>
      <c r="Y4" s="79"/>
      <c r="Z4" s="33"/>
    </row>
    <row r="5" spans="2:29" s="34" customFormat="1" ht="14.25" customHeight="1" outlineLevel="1" x14ac:dyDescent="0.25">
      <c r="B5" s="19"/>
      <c r="C5" s="31"/>
      <c r="D5" s="31"/>
      <c r="E5" s="31"/>
      <c r="F5" s="31"/>
      <c r="G5" s="31"/>
      <c r="H5" s="31"/>
      <c r="I5" s="31"/>
      <c r="J5" s="31"/>
      <c r="K5" s="31"/>
      <c r="L5" s="51"/>
      <c r="M5" s="51"/>
      <c r="N5" s="51"/>
      <c r="O5" s="51"/>
      <c r="P5" s="31"/>
      <c r="Q5" s="51"/>
      <c r="R5" s="51"/>
      <c r="S5" s="51"/>
      <c r="T5" s="80"/>
      <c r="U5" s="81"/>
      <c r="V5" s="81"/>
      <c r="W5" s="81"/>
      <c r="X5" s="81"/>
      <c r="Y5" s="82"/>
      <c r="Z5" s="33"/>
    </row>
    <row r="6" spans="2:29" s="34" customFormat="1" ht="14.25" customHeight="1" outlineLevel="1" x14ac:dyDescent="0.25">
      <c r="B6" s="19"/>
      <c r="C6" s="31"/>
      <c r="D6" s="31"/>
      <c r="E6" s="31"/>
      <c r="F6" s="31"/>
      <c r="G6" s="31"/>
      <c r="H6" s="31"/>
      <c r="I6" s="31"/>
      <c r="J6" s="31"/>
      <c r="K6" s="31"/>
      <c r="L6" s="51"/>
      <c r="M6" s="51"/>
      <c r="N6" s="51"/>
      <c r="O6" s="51"/>
      <c r="P6" s="31"/>
      <c r="Q6" s="51"/>
      <c r="R6" s="51"/>
      <c r="S6" s="51"/>
      <c r="T6" s="80" t="s">
        <v>1184</v>
      </c>
      <c r="U6" s="81"/>
      <c r="V6" s="81"/>
      <c r="W6" s="81"/>
      <c r="X6" s="81"/>
      <c r="Y6" s="82"/>
      <c r="Z6" s="33"/>
    </row>
    <row r="7" spans="2:29" s="34" customFormat="1" ht="14.25" customHeight="1" outlineLevel="1" thickBot="1" x14ac:dyDescent="0.3">
      <c r="B7" s="19"/>
      <c r="C7" s="31"/>
      <c r="D7" s="31"/>
      <c r="E7" s="31"/>
      <c r="F7" s="31"/>
      <c r="G7" s="31"/>
      <c r="H7" s="31"/>
      <c r="I7" s="31"/>
      <c r="J7" s="31"/>
      <c r="K7" s="31"/>
      <c r="L7" s="51"/>
      <c r="M7" s="51"/>
      <c r="N7" s="51"/>
      <c r="O7" s="51"/>
      <c r="P7" s="31"/>
      <c r="Q7" s="51"/>
      <c r="R7" s="51"/>
      <c r="S7" s="51"/>
      <c r="T7" s="83"/>
      <c r="U7" s="84"/>
      <c r="V7" s="84"/>
      <c r="W7" s="84"/>
      <c r="X7" s="84"/>
      <c r="Y7" s="85"/>
      <c r="Z7" s="33"/>
      <c r="AA7" s="57"/>
      <c r="AB7" s="57"/>
      <c r="AC7" s="57"/>
    </row>
    <row r="8" spans="2:29" s="34" customFormat="1" ht="12.75" customHeight="1" outlineLevel="1" x14ac:dyDescent="0.25">
      <c r="B8" s="19"/>
      <c r="C8" s="31"/>
      <c r="D8" s="58"/>
      <c r="E8" s="58"/>
      <c r="F8" s="58"/>
      <c r="G8" s="58"/>
      <c r="H8" s="58"/>
      <c r="I8" s="58"/>
      <c r="J8" s="58"/>
      <c r="K8" s="58"/>
      <c r="L8" s="59"/>
      <c r="M8" s="58"/>
      <c r="N8" s="58"/>
      <c r="O8" s="58"/>
      <c r="P8" s="58"/>
      <c r="Q8" s="60"/>
      <c r="R8" s="58"/>
      <c r="S8" s="58"/>
      <c r="T8" s="58"/>
      <c r="U8" s="61"/>
      <c r="V8" s="62"/>
      <c r="W8" s="62"/>
      <c r="X8" s="62"/>
      <c r="Y8" s="63"/>
      <c r="Z8" s="63"/>
      <c r="AA8" s="19"/>
      <c r="AB8" s="57"/>
      <c r="AC8" s="57"/>
    </row>
    <row r="9" spans="2:29" s="34" customFormat="1" ht="13.5" customHeight="1" outlineLevel="1" thickBot="1" x14ac:dyDescent="0.3">
      <c r="B9" s="19"/>
      <c r="C9" s="31"/>
      <c r="D9" s="31"/>
      <c r="E9" s="31"/>
      <c r="F9" s="31"/>
      <c r="G9" s="58"/>
      <c r="H9" s="58"/>
      <c r="I9" s="58"/>
      <c r="J9" s="58"/>
      <c r="K9" s="58"/>
      <c r="L9" s="58"/>
      <c r="M9" s="58"/>
      <c r="N9" s="58"/>
      <c r="O9" s="59"/>
      <c r="P9" s="58"/>
      <c r="Q9" s="58"/>
      <c r="R9" s="58"/>
      <c r="S9" s="58"/>
      <c r="T9" s="60"/>
      <c r="U9" s="58"/>
      <c r="V9" s="58"/>
      <c r="W9" s="58"/>
      <c r="X9" s="61"/>
      <c r="Y9" s="62"/>
      <c r="Z9" s="62"/>
      <c r="AA9" s="62"/>
      <c r="AB9" s="63"/>
      <c r="AC9" s="63"/>
    </row>
    <row r="10" spans="2:29" s="34" customFormat="1" ht="12.75" customHeight="1" x14ac:dyDescent="0.25">
      <c r="B10" s="69" t="s">
        <v>1</v>
      </c>
      <c r="C10" s="69" t="s">
        <v>2</v>
      </c>
      <c r="D10" s="69" t="s">
        <v>35</v>
      </c>
      <c r="E10" s="69" t="s">
        <v>3</v>
      </c>
      <c r="F10" s="69" t="s">
        <v>4</v>
      </c>
      <c r="G10" s="69" t="s">
        <v>5</v>
      </c>
      <c r="H10" s="69" t="s">
        <v>6</v>
      </c>
      <c r="I10" s="69" t="s">
        <v>33</v>
      </c>
      <c r="J10" s="69" t="s">
        <v>7</v>
      </c>
      <c r="K10" s="69" t="s">
        <v>8</v>
      </c>
      <c r="L10" s="69" t="s">
        <v>34</v>
      </c>
      <c r="M10" s="69" t="s">
        <v>9</v>
      </c>
      <c r="N10" s="69" t="s">
        <v>10</v>
      </c>
      <c r="O10" s="69" t="s">
        <v>11</v>
      </c>
      <c r="P10" s="69" t="s">
        <v>12</v>
      </c>
      <c r="Q10" s="69" t="s">
        <v>13</v>
      </c>
      <c r="R10" s="69" t="s">
        <v>14</v>
      </c>
      <c r="S10" s="69" t="s">
        <v>15</v>
      </c>
      <c r="T10" s="67" t="s">
        <v>16</v>
      </c>
      <c r="U10" s="69" t="s">
        <v>17</v>
      </c>
      <c r="V10" s="69" t="s">
        <v>18</v>
      </c>
      <c r="W10" s="69" t="s">
        <v>19</v>
      </c>
      <c r="X10" s="71" t="s">
        <v>20</v>
      </c>
      <c r="Y10" s="69" t="s">
        <v>21</v>
      </c>
      <c r="Z10" s="64"/>
      <c r="AA10" s="57"/>
      <c r="AB10" s="57"/>
      <c r="AC10" s="57"/>
    </row>
    <row r="11" spans="2:29" s="34" customFormat="1" ht="106.5" customHeight="1" thickBot="1" x14ac:dyDescent="0.3"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68"/>
      <c r="U11" s="70"/>
      <c r="V11" s="70"/>
      <c r="W11" s="70"/>
      <c r="X11" s="72"/>
      <c r="Y11" s="70"/>
      <c r="Z11" s="64"/>
    </row>
    <row r="12" spans="2:29" s="34" customFormat="1" ht="12.75" customHeight="1" thickBot="1" x14ac:dyDescent="0.3">
      <c r="B12" s="20">
        <v>1</v>
      </c>
      <c r="C12" s="35">
        <v>2</v>
      </c>
      <c r="D12" s="20">
        <v>3</v>
      </c>
      <c r="E12" s="35">
        <v>4</v>
      </c>
      <c r="F12" s="20">
        <v>5</v>
      </c>
      <c r="G12" s="35">
        <v>6</v>
      </c>
      <c r="H12" s="20">
        <v>7</v>
      </c>
      <c r="I12" s="35">
        <v>8</v>
      </c>
      <c r="J12" s="20">
        <v>9</v>
      </c>
      <c r="K12" s="35">
        <v>10</v>
      </c>
      <c r="L12" s="20">
        <v>11</v>
      </c>
      <c r="M12" s="35">
        <v>12</v>
      </c>
      <c r="N12" s="20">
        <v>13</v>
      </c>
      <c r="O12" s="35">
        <v>14</v>
      </c>
      <c r="P12" s="20">
        <v>15</v>
      </c>
      <c r="Q12" s="35">
        <v>16</v>
      </c>
      <c r="R12" s="20">
        <v>17</v>
      </c>
      <c r="S12" s="35">
        <v>18</v>
      </c>
      <c r="T12" s="36">
        <v>19</v>
      </c>
      <c r="U12" s="35">
        <v>20</v>
      </c>
      <c r="V12" s="20">
        <v>21</v>
      </c>
      <c r="W12" s="35">
        <v>22</v>
      </c>
      <c r="X12" s="20">
        <v>23</v>
      </c>
      <c r="Y12" s="35">
        <v>24</v>
      </c>
      <c r="Z12" s="33"/>
    </row>
    <row r="13" spans="2:29" s="34" customFormat="1" ht="12.75" customHeight="1" x14ac:dyDescent="0.25">
      <c r="B13" s="21" t="s">
        <v>22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7"/>
      <c r="V13" s="39"/>
      <c r="W13" s="39"/>
      <c r="X13" s="40"/>
      <c r="Y13" s="40"/>
      <c r="Z13" s="33"/>
    </row>
    <row r="14" spans="2:29" s="34" customFormat="1" ht="57.75" customHeight="1" x14ac:dyDescent="0.25">
      <c r="B14" s="9" t="s">
        <v>23</v>
      </c>
      <c r="C14" s="9" t="s">
        <v>36</v>
      </c>
      <c r="D14" s="22" t="s">
        <v>37</v>
      </c>
      <c r="E14" s="9" t="s">
        <v>38</v>
      </c>
      <c r="F14" s="9" t="s">
        <v>39</v>
      </c>
      <c r="G14" s="9"/>
      <c r="H14" s="9" t="s">
        <v>40</v>
      </c>
      <c r="I14" s="9">
        <v>0</v>
      </c>
      <c r="J14" s="5">
        <v>710000000</v>
      </c>
      <c r="K14" s="9" t="s">
        <v>41</v>
      </c>
      <c r="L14" s="9" t="s">
        <v>721</v>
      </c>
      <c r="M14" s="9" t="s">
        <v>42</v>
      </c>
      <c r="N14" s="9" t="s">
        <v>43</v>
      </c>
      <c r="O14" s="10" t="s">
        <v>300</v>
      </c>
      <c r="P14" s="9" t="s">
        <v>301</v>
      </c>
      <c r="Q14" s="9">
        <v>5111</v>
      </c>
      <c r="R14" s="9" t="s">
        <v>44</v>
      </c>
      <c r="S14" s="14">
        <v>300</v>
      </c>
      <c r="T14" s="1">
        <v>1071.4285714285713</v>
      </c>
      <c r="U14" s="1">
        <v>0</v>
      </c>
      <c r="V14" s="1">
        <f t="shared" ref="V14:V77" si="0">U14+(U14*12%)</f>
        <v>0</v>
      </c>
      <c r="W14" s="16"/>
      <c r="X14" s="16">
        <v>2018</v>
      </c>
      <c r="Y14" s="8" t="s">
        <v>708</v>
      </c>
      <c r="Z14" s="33"/>
    </row>
    <row r="15" spans="2:29" s="34" customFormat="1" ht="57" customHeight="1" x14ac:dyDescent="0.25">
      <c r="B15" s="9" t="s">
        <v>706</v>
      </c>
      <c r="C15" s="9" t="s">
        <v>36</v>
      </c>
      <c r="D15" s="22" t="s">
        <v>37</v>
      </c>
      <c r="E15" s="9" t="s">
        <v>38</v>
      </c>
      <c r="F15" s="9" t="s">
        <v>39</v>
      </c>
      <c r="G15" s="9"/>
      <c r="H15" s="9" t="s">
        <v>40</v>
      </c>
      <c r="I15" s="9">
        <v>0</v>
      </c>
      <c r="J15" s="5">
        <v>710000000</v>
      </c>
      <c r="K15" s="9" t="s">
        <v>41</v>
      </c>
      <c r="L15" s="9" t="s">
        <v>721</v>
      </c>
      <c r="M15" s="9" t="s">
        <v>42</v>
      </c>
      <c r="N15" s="9" t="s">
        <v>43</v>
      </c>
      <c r="O15" s="10" t="s">
        <v>300</v>
      </c>
      <c r="P15" s="9" t="s">
        <v>301</v>
      </c>
      <c r="Q15" s="9">
        <v>5111</v>
      </c>
      <c r="R15" s="9" t="s">
        <v>44</v>
      </c>
      <c r="S15" s="14">
        <v>100</v>
      </c>
      <c r="T15" s="1">
        <v>1071.4285714285713</v>
      </c>
      <c r="U15" s="1">
        <f t="shared" ref="U15" si="1">S15*T15</f>
        <v>107142.85714285713</v>
      </c>
      <c r="V15" s="1">
        <f t="shared" si="0"/>
        <v>119999.99999999999</v>
      </c>
      <c r="W15" s="16"/>
      <c r="X15" s="16">
        <v>2018</v>
      </c>
      <c r="Y15" s="41" t="s">
        <v>24</v>
      </c>
      <c r="Z15" s="33"/>
    </row>
    <row r="16" spans="2:29" s="34" customFormat="1" ht="57.75" customHeight="1" x14ac:dyDescent="0.25">
      <c r="B16" s="9" t="s">
        <v>25</v>
      </c>
      <c r="C16" s="9" t="s">
        <v>36</v>
      </c>
      <c r="D16" s="22" t="s">
        <v>45</v>
      </c>
      <c r="E16" s="9" t="s">
        <v>38</v>
      </c>
      <c r="F16" s="9" t="s">
        <v>46</v>
      </c>
      <c r="G16" s="9"/>
      <c r="H16" s="9" t="s">
        <v>40</v>
      </c>
      <c r="I16" s="9">
        <v>0</v>
      </c>
      <c r="J16" s="5">
        <v>710000000</v>
      </c>
      <c r="K16" s="9" t="s">
        <v>41</v>
      </c>
      <c r="L16" s="9" t="s">
        <v>721</v>
      </c>
      <c r="M16" s="9" t="s">
        <v>42</v>
      </c>
      <c r="N16" s="9" t="s">
        <v>43</v>
      </c>
      <c r="O16" s="10" t="s">
        <v>300</v>
      </c>
      <c r="P16" s="9" t="s">
        <v>301</v>
      </c>
      <c r="Q16" s="9">
        <v>5111</v>
      </c>
      <c r="R16" s="9" t="s">
        <v>44</v>
      </c>
      <c r="S16" s="14">
        <v>15</v>
      </c>
      <c r="T16" s="1">
        <v>2160.7142857142858</v>
      </c>
      <c r="U16" s="1">
        <v>0</v>
      </c>
      <c r="V16" s="1">
        <f t="shared" si="0"/>
        <v>0</v>
      </c>
      <c r="W16" s="16"/>
      <c r="X16" s="16">
        <v>2018</v>
      </c>
      <c r="Y16" s="8" t="s">
        <v>709</v>
      </c>
      <c r="Z16" s="33"/>
    </row>
    <row r="17" spans="2:25" s="34" customFormat="1" ht="51" x14ac:dyDescent="0.25">
      <c r="B17" s="9" t="s">
        <v>26</v>
      </c>
      <c r="C17" s="9" t="s">
        <v>36</v>
      </c>
      <c r="D17" s="9" t="s">
        <v>47</v>
      </c>
      <c r="E17" s="9" t="s">
        <v>48</v>
      </c>
      <c r="F17" s="9" t="s">
        <v>49</v>
      </c>
      <c r="G17" s="9"/>
      <c r="H17" s="9" t="s">
        <v>40</v>
      </c>
      <c r="I17" s="9">
        <v>0</v>
      </c>
      <c r="J17" s="5">
        <v>710000000</v>
      </c>
      <c r="K17" s="9" t="s">
        <v>41</v>
      </c>
      <c r="L17" s="9" t="s">
        <v>721</v>
      </c>
      <c r="M17" s="9" t="s">
        <v>42</v>
      </c>
      <c r="N17" s="9" t="s">
        <v>43</v>
      </c>
      <c r="O17" s="10" t="s">
        <v>300</v>
      </c>
      <c r="P17" s="9" t="s">
        <v>301</v>
      </c>
      <c r="Q17" s="9">
        <v>5111</v>
      </c>
      <c r="R17" s="9" t="s">
        <v>44</v>
      </c>
      <c r="S17" s="14">
        <v>10</v>
      </c>
      <c r="T17" s="1">
        <v>669.64285714285711</v>
      </c>
      <c r="U17" s="1">
        <f t="shared" ref="U17:U18" si="2">S17*T17</f>
        <v>6696.4285714285706</v>
      </c>
      <c r="V17" s="1">
        <f t="shared" si="0"/>
        <v>7499.9999999999991</v>
      </c>
      <c r="W17" s="16"/>
      <c r="X17" s="16">
        <v>2018</v>
      </c>
      <c r="Y17" s="8"/>
    </row>
    <row r="18" spans="2:25" s="34" customFormat="1" ht="51" x14ac:dyDescent="0.25">
      <c r="B18" s="9" t="s">
        <v>50</v>
      </c>
      <c r="C18" s="9" t="s">
        <v>36</v>
      </c>
      <c r="D18" s="9" t="s">
        <v>51</v>
      </c>
      <c r="E18" s="9" t="s">
        <v>52</v>
      </c>
      <c r="F18" s="9" t="s">
        <v>53</v>
      </c>
      <c r="G18" s="9"/>
      <c r="H18" s="9" t="s">
        <v>40</v>
      </c>
      <c r="I18" s="9">
        <v>0</v>
      </c>
      <c r="J18" s="5">
        <v>710000000</v>
      </c>
      <c r="K18" s="9" t="s">
        <v>41</v>
      </c>
      <c r="L18" s="9" t="s">
        <v>721</v>
      </c>
      <c r="M18" s="9" t="s">
        <v>42</v>
      </c>
      <c r="N18" s="9" t="s">
        <v>43</v>
      </c>
      <c r="O18" s="10" t="s">
        <v>300</v>
      </c>
      <c r="P18" s="9" t="s">
        <v>301</v>
      </c>
      <c r="Q18" s="9">
        <v>796</v>
      </c>
      <c r="R18" s="9" t="s">
        <v>54</v>
      </c>
      <c r="S18" s="14">
        <v>7</v>
      </c>
      <c r="T18" s="1">
        <v>5125</v>
      </c>
      <c r="U18" s="1">
        <f t="shared" si="2"/>
        <v>35875</v>
      </c>
      <c r="V18" s="1">
        <f t="shared" si="0"/>
        <v>40180</v>
      </c>
      <c r="W18" s="16"/>
      <c r="X18" s="16">
        <v>2018</v>
      </c>
      <c r="Y18" s="8"/>
    </row>
    <row r="19" spans="2:25" s="34" customFormat="1" ht="51" x14ac:dyDescent="0.25">
      <c r="B19" s="9" t="s">
        <v>55</v>
      </c>
      <c r="C19" s="9" t="s">
        <v>36</v>
      </c>
      <c r="D19" s="9" t="s">
        <v>56</v>
      </c>
      <c r="E19" s="9" t="s">
        <v>57</v>
      </c>
      <c r="F19" s="9" t="s">
        <v>58</v>
      </c>
      <c r="G19" s="9"/>
      <c r="H19" s="9" t="s">
        <v>40</v>
      </c>
      <c r="I19" s="9">
        <v>0</v>
      </c>
      <c r="J19" s="5">
        <v>710000000</v>
      </c>
      <c r="K19" s="9" t="s">
        <v>41</v>
      </c>
      <c r="L19" s="9" t="s">
        <v>721</v>
      </c>
      <c r="M19" s="9" t="s">
        <v>42</v>
      </c>
      <c r="N19" s="9" t="s">
        <v>43</v>
      </c>
      <c r="O19" s="10" t="s">
        <v>300</v>
      </c>
      <c r="P19" s="9" t="s">
        <v>301</v>
      </c>
      <c r="Q19" s="9">
        <v>796</v>
      </c>
      <c r="R19" s="9" t="s">
        <v>54</v>
      </c>
      <c r="S19" s="14">
        <v>1</v>
      </c>
      <c r="T19" s="1">
        <v>295</v>
      </c>
      <c r="U19" s="1">
        <v>0</v>
      </c>
      <c r="V19" s="1">
        <f t="shared" si="0"/>
        <v>0</v>
      </c>
      <c r="W19" s="16"/>
      <c r="X19" s="16">
        <v>2018</v>
      </c>
      <c r="Y19" s="8" t="s">
        <v>709</v>
      </c>
    </row>
    <row r="20" spans="2:25" s="34" customFormat="1" ht="51" x14ac:dyDescent="0.25">
      <c r="B20" s="9" t="s">
        <v>59</v>
      </c>
      <c r="C20" s="9" t="s">
        <v>36</v>
      </c>
      <c r="D20" s="9" t="s">
        <v>56</v>
      </c>
      <c r="E20" s="9" t="s">
        <v>57</v>
      </c>
      <c r="F20" s="9" t="s">
        <v>60</v>
      </c>
      <c r="G20" s="9"/>
      <c r="H20" s="9" t="s">
        <v>40</v>
      </c>
      <c r="I20" s="9">
        <v>0</v>
      </c>
      <c r="J20" s="5">
        <v>710000000</v>
      </c>
      <c r="K20" s="9" t="s">
        <v>41</v>
      </c>
      <c r="L20" s="9" t="s">
        <v>721</v>
      </c>
      <c r="M20" s="9" t="s">
        <v>42</v>
      </c>
      <c r="N20" s="9" t="s">
        <v>43</v>
      </c>
      <c r="O20" s="10" t="s">
        <v>300</v>
      </c>
      <c r="P20" s="9" t="s">
        <v>301</v>
      </c>
      <c r="Q20" s="9">
        <v>796</v>
      </c>
      <c r="R20" s="9" t="s">
        <v>54</v>
      </c>
      <c r="S20" s="14">
        <v>1</v>
      </c>
      <c r="T20" s="1">
        <v>295</v>
      </c>
      <c r="U20" s="1">
        <v>0</v>
      </c>
      <c r="V20" s="1">
        <f t="shared" si="0"/>
        <v>0</v>
      </c>
      <c r="W20" s="16"/>
      <c r="X20" s="16">
        <v>2018</v>
      </c>
      <c r="Y20" s="8" t="s">
        <v>709</v>
      </c>
    </row>
    <row r="21" spans="2:25" s="34" customFormat="1" ht="51" x14ac:dyDescent="0.25">
      <c r="B21" s="9" t="s">
        <v>61</v>
      </c>
      <c r="C21" s="9" t="s">
        <v>36</v>
      </c>
      <c r="D21" s="9" t="s">
        <v>56</v>
      </c>
      <c r="E21" s="9" t="s">
        <v>57</v>
      </c>
      <c r="F21" s="9" t="s">
        <v>62</v>
      </c>
      <c r="G21" s="9"/>
      <c r="H21" s="9" t="s">
        <v>40</v>
      </c>
      <c r="I21" s="9">
        <v>0</v>
      </c>
      <c r="J21" s="5">
        <v>710000000</v>
      </c>
      <c r="K21" s="9" t="s">
        <v>41</v>
      </c>
      <c r="L21" s="9" t="s">
        <v>721</v>
      </c>
      <c r="M21" s="9" t="s">
        <v>42</v>
      </c>
      <c r="N21" s="9" t="s">
        <v>43</v>
      </c>
      <c r="O21" s="10" t="s">
        <v>300</v>
      </c>
      <c r="P21" s="9" t="s">
        <v>301</v>
      </c>
      <c r="Q21" s="9">
        <v>796</v>
      </c>
      <c r="R21" s="9" t="s">
        <v>54</v>
      </c>
      <c r="S21" s="14">
        <v>1</v>
      </c>
      <c r="T21" s="1">
        <v>401.78</v>
      </c>
      <c r="U21" s="1">
        <v>0</v>
      </c>
      <c r="V21" s="1">
        <f t="shared" si="0"/>
        <v>0</v>
      </c>
      <c r="W21" s="16"/>
      <c r="X21" s="16">
        <v>2018</v>
      </c>
      <c r="Y21" s="8" t="s">
        <v>709</v>
      </c>
    </row>
    <row r="22" spans="2:25" s="34" customFormat="1" ht="51" x14ac:dyDescent="0.25">
      <c r="B22" s="9" t="s">
        <v>63</v>
      </c>
      <c r="C22" s="9" t="s">
        <v>36</v>
      </c>
      <c r="D22" s="9" t="s">
        <v>56</v>
      </c>
      <c r="E22" s="9" t="s">
        <v>57</v>
      </c>
      <c r="F22" s="9" t="s">
        <v>64</v>
      </c>
      <c r="G22" s="9"/>
      <c r="H22" s="9" t="s">
        <v>40</v>
      </c>
      <c r="I22" s="9">
        <v>0</v>
      </c>
      <c r="J22" s="5">
        <v>710000000</v>
      </c>
      <c r="K22" s="9" t="s">
        <v>41</v>
      </c>
      <c r="L22" s="9" t="s">
        <v>721</v>
      </c>
      <c r="M22" s="9" t="s">
        <v>42</v>
      </c>
      <c r="N22" s="9" t="s">
        <v>43</v>
      </c>
      <c r="O22" s="10" t="s">
        <v>300</v>
      </c>
      <c r="P22" s="9" t="s">
        <v>301</v>
      </c>
      <c r="Q22" s="9">
        <v>796</v>
      </c>
      <c r="R22" s="9" t="s">
        <v>54</v>
      </c>
      <c r="S22" s="14">
        <v>1</v>
      </c>
      <c r="T22" s="1">
        <v>401.78</v>
      </c>
      <c r="U22" s="1">
        <v>0</v>
      </c>
      <c r="V22" s="1">
        <f t="shared" si="0"/>
        <v>0</v>
      </c>
      <c r="W22" s="16"/>
      <c r="X22" s="16">
        <v>2018</v>
      </c>
      <c r="Y22" s="8" t="s">
        <v>709</v>
      </c>
    </row>
    <row r="23" spans="2:25" s="34" customFormat="1" ht="51" x14ac:dyDescent="0.25">
      <c r="B23" s="9" t="s">
        <v>65</v>
      </c>
      <c r="C23" s="9" t="s">
        <v>36</v>
      </c>
      <c r="D23" s="9" t="s">
        <v>56</v>
      </c>
      <c r="E23" s="9" t="s">
        <v>57</v>
      </c>
      <c r="F23" s="9" t="s">
        <v>66</v>
      </c>
      <c r="G23" s="9"/>
      <c r="H23" s="9" t="s">
        <v>40</v>
      </c>
      <c r="I23" s="9">
        <v>0</v>
      </c>
      <c r="J23" s="5">
        <v>710000000</v>
      </c>
      <c r="K23" s="9" t="s">
        <v>41</v>
      </c>
      <c r="L23" s="9" t="s">
        <v>721</v>
      </c>
      <c r="M23" s="9" t="s">
        <v>42</v>
      </c>
      <c r="N23" s="9" t="s">
        <v>43</v>
      </c>
      <c r="O23" s="10" t="s">
        <v>300</v>
      </c>
      <c r="P23" s="9" t="s">
        <v>301</v>
      </c>
      <c r="Q23" s="9">
        <v>796</v>
      </c>
      <c r="R23" s="9" t="s">
        <v>54</v>
      </c>
      <c r="S23" s="14">
        <v>1</v>
      </c>
      <c r="T23" s="1">
        <v>401.78</v>
      </c>
      <c r="U23" s="1">
        <v>0</v>
      </c>
      <c r="V23" s="1">
        <f t="shared" si="0"/>
        <v>0</v>
      </c>
      <c r="W23" s="16"/>
      <c r="X23" s="16">
        <v>2018</v>
      </c>
      <c r="Y23" s="8" t="s">
        <v>709</v>
      </c>
    </row>
    <row r="24" spans="2:25" s="34" customFormat="1" ht="51" x14ac:dyDescent="0.25">
      <c r="B24" s="9" t="s">
        <v>67</v>
      </c>
      <c r="C24" s="9" t="s">
        <v>36</v>
      </c>
      <c r="D24" s="9" t="s">
        <v>56</v>
      </c>
      <c r="E24" s="9" t="s">
        <v>57</v>
      </c>
      <c r="F24" s="9" t="s">
        <v>68</v>
      </c>
      <c r="G24" s="9"/>
      <c r="H24" s="9" t="s">
        <v>40</v>
      </c>
      <c r="I24" s="9">
        <v>0</v>
      </c>
      <c r="J24" s="5">
        <v>710000000</v>
      </c>
      <c r="K24" s="9" t="s">
        <v>41</v>
      </c>
      <c r="L24" s="9" t="s">
        <v>721</v>
      </c>
      <c r="M24" s="9" t="s">
        <v>42</v>
      </c>
      <c r="N24" s="9" t="s">
        <v>43</v>
      </c>
      <c r="O24" s="10" t="s">
        <v>300</v>
      </c>
      <c r="P24" s="9" t="s">
        <v>301</v>
      </c>
      <c r="Q24" s="9">
        <v>796</v>
      </c>
      <c r="R24" s="9" t="s">
        <v>54</v>
      </c>
      <c r="S24" s="14">
        <v>1</v>
      </c>
      <c r="T24" s="1">
        <v>401.78571428571428</v>
      </c>
      <c r="U24" s="1">
        <f t="shared" ref="U24:U27" si="3">S24*T24</f>
        <v>401.78571428571428</v>
      </c>
      <c r="V24" s="1">
        <f t="shared" si="0"/>
        <v>450</v>
      </c>
      <c r="W24" s="16"/>
      <c r="X24" s="16">
        <v>2018</v>
      </c>
      <c r="Y24" s="8"/>
    </row>
    <row r="25" spans="2:25" s="34" customFormat="1" ht="51" x14ac:dyDescent="0.25">
      <c r="B25" s="9" t="s">
        <v>69</v>
      </c>
      <c r="C25" s="9" t="s">
        <v>36</v>
      </c>
      <c r="D25" s="9" t="s">
        <v>70</v>
      </c>
      <c r="E25" s="9" t="s">
        <v>71</v>
      </c>
      <c r="F25" s="9" t="s">
        <v>72</v>
      </c>
      <c r="G25" s="9"/>
      <c r="H25" s="9" t="s">
        <v>40</v>
      </c>
      <c r="I25" s="9">
        <v>0</v>
      </c>
      <c r="J25" s="5">
        <v>710000000</v>
      </c>
      <c r="K25" s="9" t="s">
        <v>41</v>
      </c>
      <c r="L25" s="9" t="s">
        <v>721</v>
      </c>
      <c r="M25" s="9" t="s">
        <v>42</v>
      </c>
      <c r="N25" s="9" t="s">
        <v>43</v>
      </c>
      <c r="O25" s="10" t="s">
        <v>300</v>
      </c>
      <c r="P25" s="9" t="s">
        <v>301</v>
      </c>
      <c r="Q25" s="9">
        <v>796</v>
      </c>
      <c r="R25" s="9" t="s">
        <v>54</v>
      </c>
      <c r="S25" s="14">
        <v>1</v>
      </c>
      <c r="T25" s="1">
        <v>357.14285714285717</v>
      </c>
      <c r="U25" s="1">
        <f t="shared" si="3"/>
        <v>357.14285714285717</v>
      </c>
      <c r="V25" s="1">
        <f t="shared" si="0"/>
        <v>400</v>
      </c>
      <c r="W25" s="16"/>
      <c r="X25" s="16">
        <v>2018</v>
      </c>
      <c r="Y25" s="8"/>
    </row>
    <row r="26" spans="2:25" s="34" customFormat="1" ht="51" x14ac:dyDescent="0.25">
      <c r="B26" s="9" t="s">
        <v>73</v>
      </c>
      <c r="C26" s="9" t="s">
        <v>36</v>
      </c>
      <c r="D26" s="9" t="s">
        <v>74</v>
      </c>
      <c r="E26" s="9" t="s">
        <v>75</v>
      </c>
      <c r="F26" s="9" t="s">
        <v>76</v>
      </c>
      <c r="G26" s="9"/>
      <c r="H26" s="9" t="s">
        <v>40</v>
      </c>
      <c r="I26" s="9">
        <v>0</v>
      </c>
      <c r="J26" s="5">
        <v>710000000</v>
      </c>
      <c r="K26" s="9" t="s">
        <v>41</v>
      </c>
      <c r="L26" s="9" t="s">
        <v>721</v>
      </c>
      <c r="M26" s="9" t="s">
        <v>42</v>
      </c>
      <c r="N26" s="9" t="s">
        <v>43</v>
      </c>
      <c r="O26" s="10" t="s">
        <v>300</v>
      </c>
      <c r="P26" s="9" t="s">
        <v>301</v>
      </c>
      <c r="Q26" s="9">
        <v>778</v>
      </c>
      <c r="R26" s="9" t="s">
        <v>77</v>
      </c>
      <c r="S26" s="14">
        <v>14</v>
      </c>
      <c r="T26" s="1">
        <v>580.35714285714289</v>
      </c>
      <c r="U26" s="1">
        <f t="shared" si="3"/>
        <v>8125</v>
      </c>
      <c r="V26" s="1">
        <f t="shared" si="0"/>
        <v>9100</v>
      </c>
      <c r="W26" s="16"/>
      <c r="X26" s="16">
        <v>2018</v>
      </c>
      <c r="Y26" s="8"/>
    </row>
    <row r="27" spans="2:25" s="34" customFormat="1" ht="51" x14ac:dyDescent="0.25">
      <c r="B27" s="9" t="s">
        <v>78</v>
      </c>
      <c r="C27" s="9" t="s">
        <v>36</v>
      </c>
      <c r="D27" s="9" t="s">
        <v>74</v>
      </c>
      <c r="E27" s="9" t="s">
        <v>75</v>
      </c>
      <c r="F27" s="9" t="s">
        <v>79</v>
      </c>
      <c r="G27" s="9"/>
      <c r="H27" s="9" t="s">
        <v>40</v>
      </c>
      <c r="I27" s="9">
        <v>0</v>
      </c>
      <c r="J27" s="5">
        <v>710000000</v>
      </c>
      <c r="K27" s="9" t="s">
        <v>41</v>
      </c>
      <c r="L27" s="9" t="s">
        <v>721</v>
      </c>
      <c r="M27" s="9" t="s">
        <v>42</v>
      </c>
      <c r="N27" s="9" t="s">
        <v>43</v>
      </c>
      <c r="O27" s="10" t="s">
        <v>300</v>
      </c>
      <c r="P27" s="9" t="s">
        <v>301</v>
      </c>
      <c r="Q27" s="9">
        <v>778</v>
      </c>
      <c r="R27" s="9" t="s">
        <v>77</v>
      </c>
      <c r="S27" s="14">
        <v>14</v>
      </c>
      <c r="T27" s="1">
        <v>828.57142857142856</v>
      </c>
      <c r="U27" s="1">
        <f t="shared" si="3"/>
        <v>11600</v>
      </c>
      <c r="V27" s="1">
        <f t="shared" si="0"/>
        <v>12992</v>
      </c>
      <c r="W27" s="16"/>
      <c r="X27" s="16">
        <v>2018</v>
      </c>
      <c r="Y27" s="8"/>
    </row>
    <row r="28" spans="2:25" s="34" customFormat="1" ht="114.75" x14ac:dyDescent="0.25">
      <c r="B28" s="9" t="s">
        <v>80</v>
      </c>
      <c r="C28" s="9" t="s">
        <v>36</v>
      </c>
      <c r="D28" s="9" t="s">
        <v>81</v>
      </c>
      <c r="E28" s="9" t="s">
        <v>82</v>
      </c>
      <c r="F28" s="9" t="s">
        <v>83</v>
      </c>
      <c r="G28" s="9" t="s">
        <v>84</v>
      </c>
      <c r="H28" s="9" t="s">
        <v>40</v>
      </c>
      <c r="I28" s="9">
        <v>0</v>
      </c>
      <c r="J28" s="5">
        <v>710000000</v>
      </c>
      <c r="K28" s="9" t="s">
        <v>41</v>
      </c>
      <c r="L28" s="9" t="s">
        <v>721</v>
      </c>
      <c r="M28" s="9" t="s">
        <v>42</v>
      </c>
      <c r="N28" s="9" t="s">
        <v>43</v>
      </c>
      <c r="O28" s="10" t="s">
        <v>300</v>
      </c>
      <c r="P28" s="9" t="s">
        <v>301</v>
      </c>
      <c r="Q28" s="9">
        <v>796</v>
      </c>
      <c r="R28" s="9" t="s">
        <v>54</v>
      </c>
      <c r="S28" s="14">
        <v>10</v>
      </c>
      <c r="T28" s="1">
        <v>5553.5714285714284</v>
      </c>
      <c r="U28" s="1">
        <v>0</v>
      </c>
      <c r="V28" s="1">
        <f t="shared" si="0"/>
        <v>0</v>
      </c>
      <c r="W28" s="16"/>
      <c r="X28" s="16">
        <v>2018</v>
      </c>
      <c r="Y28" s="8" t="s">
        <v>708</v>
      </c>
    </row>
    <row r="29" spans="2:25" s="34" customFormat="1" ht="114.75" x14ac:dyDescent="0.25">
      <c r="B29" s="9" t="s">
        <v>710</v>
      </c>
      <c r="C29" s="9" t="s">
        <v>36</v>
      </c>
      <c r="D29" s="9" t="s">
        <v>81</v>
      </c>
      <c r="E29" s="9" t="s">
        <v>82</v>
      </c>
      <c r="F29" s="9" t="s">
        <v>83</v>
      </c>
      <c r="G29" s="9" t="s">
        <v>84</v>
      </c>
      <c r="H29" s="9" t="s">
        <v>40</v>
      </c>
      <c r="I29" s="9">
        <v>0</v>
      </c>
      <c r="J29" s="5">
        <v>710000000</v>
      </c>
      <c r="K29" s="9" t="s">
        <v>41</v>
      </c>
      <c r="L29" s="9" t="s">
        <v>721</v>
      </c>
      <c r="M29" s="9" t="s">
        <v>42</v>
      </c>
      <c r="N29" s="9" t="s">
        <v>43</v>
      </c>
      <c r="O29" s="10" t="s">
        <v>300</v>
      </c>
      <c r="P29" s="9" t="s">
        <v>301</v>
      </c>
      <c r="Q29" s="9">
        <v>796</v>
      </c>
      <c r="R29" s="9" t="s">
        <v>54</v>
      </c>
      <c r="S29" s="14">
        <v>5</v>
      </c>
      <c r="T29" s="1">
        <v>5553.5714285714284</v>
      </c>
      <c r="U29" s="1">
        <f t="shared" ref="U29:U30" si="4">S29*T29</f>
        <v>27767.857142857141</v>
      </c>
      <c r="V29" s="1">
        <f t="shared" si="0"/>
        <v>31100</v>
      </c>
      <c r="W29" s="16"/>
      <c r="X29" s="16">
        <v>2018</v>
      </c>
      <c r="Y29" s="8"/>
    </row>
    <row r="30" spans="2:25" s="34" customFormat="1" ht="51" x14ac:dyDescent="0.25">
      <c r="B30" s="9" t="s">
        <v>85</v>
      </c>
      <c r="C30" s="9" t="s">
        <v>36</v>
      </c>
      <c r="D30" s="9" t="s">
        <v>86</v>
      </c>
      <c r="E30" s="9" t="s">
        <v>87</v>
      </c>
      <c r="F30" s="9" t="s">
        <v>88</v>
      </c>
      <c r="G30" s="9"/>
      <c r="H30" s="9" t="s">
        <v>40</v>
      </c>
      <c r="I30" s="9">
        <v>0</v>
      </c>
      <c r="J30" s="5">
        <v>710000000</v>
      </c>
      <c r="K30" s="9" t="s">
        <v>41</v>
      </c>
      <c r="L30" s="9" t="s">
        <v>721</v>
      </c>
      <c r="M30" s="9" t="s">
        <v>42</v>
      </c>
      <c r="N30" s="9" t="s">
        <v>43</v>
      </c>
      <c r="O30" s="10" t="s">
        <v>300</v>
      </c>
      <c r="P30" s="9" t="s">
        <v>301</v>
      </c>
      <c r="Q30" s="9">
        <v>796</v>
      </c>
      <c r="R30" s="9" t="s">
        <v>54</v>
      </c>
      <c r="S30" s="14">
        <v>14</v>
      </c>
      <c r="T30" s="1">
        <v>209.82142857142858</v>
      </c>
      <c r="U30" s="1">
        <f t="shared" si="4"/>
        <v>2937.5</v>
      </c>
      <c r="V30" s="1">
        <f t="shared" si="0"/>
        <v>3290</v>
      </c>
      <c r="W30" s="16"/>
      <c r="X30" s="16">
        <v>2018</v>
      </c>
      <c r="Y30" s="8"/>
    </row>
    <row r="31" spans="2:25" s="34" customFormat="1" ht="51" x14ac:dyDescent="0.25">
      <c r="B31" s="9" t="s">
        <v>89</v>
      </c>
      <c r="C31" s="9" t="s">
        <v>36</v>
      </c>
      <c r="D31" s="9" t="s">
        <v>90</v>
      </c>
      <c r="E31" s="9" t="s">
        <v>91</v>
      </c>
      <c r="F31" s="9" t="s">
        <v>92</v>
      </c>
      <c r="G31" s="9"/>
      <c r="H31" s="9" t="s">
        <v>40</v>
      </c>
      <c r="I31" s="9">
        <v>0</v>
      </c>
      <c r="J31" s="5">
        <v>710000000</v>
      </c>
      <c r="K31" s="9" t="s">
        <v>41</v>
      </c>
      <c r="L31" s="9" t="s">
        <v>721</v>
      </c>
      <c r="M31" s="9" t="s">
        <v>42</v>
      </c>
      <c r="N31" s="9" t="s">
        <v>43</v>
      </c>
      <c r="O31" s="10" t="s">
        <v>300</v>
      </c>
      <c r="P31" s="9" t="s">
        <v>301</v>
      </c>
      <c r="Q31" s="9">
        <v>796</v>
      </c>
      <c r="R31" s="9" t="s">
        <v>54</v>
      </c>
      <c r="S31" s="14">
        <v>40</v>
      </c>
      <c r="T31" s="1">
        <v>40.178571428571431</v>
      </c>
      <c r="U31" s="1">
        <v>0</v>
      </c>
      <c r="V31" s="1">
        <f t="shared" si="0"/>
        <v>0</v>
      </c>
      <c r="W31" s="16"/>
      <c r="X31" s="16">
        <v>2018</v>
      </c>
      <c r="Y31" s="8" t="s">
        <v>708</v>
      </c>
    </row>
    <row r="32" spans="2:25" s="34" customFormat="1" ht="51" x14ac:dyDescent="0.25">
      <c r="B32" s="9" t="s">
        <v>711</v>
      </c>
      <c r="C32" s="9" t="s">
        <v>36</v>
      </c>
      <c r="D32" s="9" t="s">
        <v>90</v>
      </c>
      <c r="E32" s="9" t="s">
        <v>91</v>
      </c>
      <c r="F32" s="9" t="s">
        <v>92</v>
      </c>
      <c r="G32" s="9"/>
      <c r="H32" s="9" t="s">
        <v>40</v>
      </c>
      <c r="I32" s="9">
        <v>0</v>
      </c>
      <c r="J32" s="5">
        <v>710000000</v>
      </c>
      <c r="K32" s="9" t="s">
        <v>41</v>
      </c>
      <c r="L32" s="9" t="s">
        <v>721</v>
      </c>
      <c r="M32" s="9" t="s">
        <v>42</v>
      </c>
      <c r="N32" s="9" t="s">
        <v>43</v>
      </c>
      <c r="O32" s="10" t="s">
        <v>300</v>
      </c>
      <c r="P32" s="9" t="s">
        <v>301</v>
      </c>
      <c r="Q32" s="9">
        <v>796</v>
      </c>
      <c r="R32" s="9" t="s">
        <v>54</v>
      </c>
      <c r="S32" s="14">
        <v>20</v>
      </c>
      <c r="T32" s="1">
        <v>40.178571428571431</v>
      </c>
      <c r="U32" s="1">
        <f t="shared" ref="U32:U34" si="5">S32*T32</f>
        <v>803.57142857142867</v>
      </c>
      <c r="V32" s="1">
        <f t="shared" si="0"/>
        <v>900.00000000000011</v>
      </c>
      <c r="W32" s="16"/>
      <c r="X32" s="16">
        <v>2018</v>
      </c>
      <c r="Y32" s="8"/>
    </row>
    <row r="33" spans="2:25" s="34" customFormat="1" ht="51" x14ac:dyDescent="0.25">
      <c r="B33" s="9" t="s">
        <v>93</v>
      </c>
      <c r="C33" s="9" t="s">
        <v>36</v>
      </c>
      <c r="D33" s="9" t="s">
        <v>94</v>
      </c>
      <c r="E33" s="9" t="s">
        <v>95</v>
      </c>
      <c r="F33" s="9" t="s">
        <v>96</v>
      </c>
      <c r="G33" s="9"/>
      <c r="H33" s="9" t="s">
        <v>40</v>
      </c>
      <c r="I33" s="9">
        <v>0</v>
      </c>
      <c r="J33" s="5">
        <v>710000000</v>
      </c>
      <c r="K33" s="9" t="s">
        <v>41</v>
      </c>
      <c r="L33" s="9" t="s">
        <v>721</v>
      </c>
      <c r="M33" s="9" t="s">
        <v>42</v>
      </c>
      <c r="N33" s="9" t="s">
        <v>43</v>
      </c>
      <c r="O33" s="10" t="s">
        <v>300</v>
      </c>
      <c r="P33" s="9" t="s">
        <v>301</v>
      </c>
      <c r="Q33" s="9">
        <v>796</v>
      </c>
      <c r="R33" s="9" t="s">
        <v>54</v>
      </c>
      <c r="S33" s="14">
        <v>14</v>
      </c>
      <c r="T33" s="1">
        <v>138.39285714285714</v>
      </c>
      <c r="U33" s="1">
        <f t="shared" si="5"/>
        <v>1937.5</v>
      </c>
      <c r="V33" s="1">
        <f t="shared" si="0"/>
        <v>2170</v>
      </c>
      <c r="W33" s="16"/>
      <c r="X33" s="16">
        <v>2018</v>
      </c>
      <c r="Y33" s="8"/>
    </row>
    <row r="34" spans="2:25" s="34" customFormat="1" ht="51" x14ac:dyDescent="0.25">
      <c r="B34" s="9" t="s">
        <v>97</v>
      </c>
      <c r="C34" s="9" t="s">
        <v>36</v>
      </c>
      <c r="D34" s="9" t="s">
        <v>98</v>
      </c>
      <c r="E34" s="9" t="s">
        <v>99</v>
      </c>
      <c r="F34" s="9" t="s">
        <v>100</v>
      </c>
      <c r="G34" s="9"/>
      <c r="H34" s="9" t="s">
        <v>40</v>
      </c>
      <c r="I34" s="9">
        <v>0</v>
      </c>
      <c r="J34" s="5">
        <v>710000000</v>
      </c>
      <c r="K34" s="9" t="s">
        <v>41</v>
      </c>
      <c r="L34" s="9" t="s">
        <v>721</v>
      </c>
      <c r="M34" s="9" t="s">
        <v>42</v>
      </c>
      <c r="N34" s="9" t="s">
        <v>43</v>
      </c>
      <c r="O34" s="10" t="s">
        <v>300</v>
      </c>
      <c r="P34" s="9" t="s">
        <v>301</v>
      </c>
      <c r="Q34" s="9">
        <v>796</v>
      </c>
      <c r="R34" s="9" t="s">
        <v>54</v>
      </c>
      <c r="S34" s="14">
        <v>14</v>
      </c>
      <c r="T34" s="1">
        <v>98.214285714285708</v>
      </c>
      <c r="U34" s="1">
        <f t="shared" si="5"/>
        <v>1375</v>
      </c>
      <c r="V34" s="1">
        <f t="shared" si="0"/>
        <v>1540</v>
      </c>
      <c r="W34" s="16"/>
      <c r="X34" s="16">
        <v>2018</v>
      </c>
      <c r="Y34" s="8"/>
    </row>
    <row r="35" spans="2:25" s="34" customFormat="1" ht="51" x14ac:dyDescent="0.25">
      <c r="B35" s="9" t="s">
        <v>101</v>
      </c>
      <c r="C35" s="9" t="s">
        <v>36</v>
      </c>
      <c r="D35" s="9" t="s">
        <v>102</v>
      </c>
      <c r="E35" s="9" t="s">
        <v>103</v>
      </c>
      <c r="F35" s="9" t="s">
        <v>104</v>
      </c>
      <c r="G35" s="9"/>
      <c r="H35" s="9" t="s">
        <v>40</v>
      </c>
      <c r="I35" s="9">
        <v>0</v>
      </c>
      <c r="J35" s="5">
        <v>710000000</v>
      </c>
      <c r="K35" s="9" t="s">
        <v>41</v>
      </c>
      <c r="L35" s="9" t="s">
        <v>721</v>
      </c>
      <c r="M35" s="9" t="s">
        <v>42</v>
      </c>
      <c r="N35" s="9" t="s">
        <v>43</v>
      </c>
      <c r="O35" s="10" t="s">
        <v>300</v>
      </c>
      <c r="P35" s="9" t="s">
        <v>301</v>
      </c>
      <c r="Q35" s="9">
        <v>778</v>
      </c>
      <c r="R35" s="9" t="s">
        <v>77</v>
      </c>
      <c r="S35" s="14">
        <v>7</v>
      </c>
      <c r="T35" s="1">
        <v>1000</v>
      </c>
      <c r="U35" s="1">
        <v>0</v>
      </c>
      <c r="V35" s="1">
        <f t="shared" si="0"/>
        <v>0</v>
      </c>
      <c r="W35" s="16"/>
      <c r="X35" s="16">
        <v>2018</v>
      </c>
      <c r="Y35" s="8" t="s">
        <v>708</v>
      </c>
    </row>
    <row r="36" spans="2:25" s="34" customFormat="1" ht="51" x14ac:dyDescent="0.25">
      <c r="B36" s="9" t="s">
        <v>712</v>
      </c>
      <c r="C36" s="9" t="s">
        <v>36</v>
      </c>
      <c r="D36" s="9" t="s">
        <v>102</v>
      </c>
      <c r="E36" s="9" t="s">
        <v>103</v>
      </c>
      <c r="F36" s="9" t="s">
        <v>104</v>
      </c>
      <c r="G36" s="9"/>
      <c r="H36" s="9" t="s">
        <v>40</v>
      </c>
      <c r="I36" s="9">
        <v>0</v>
      </c>
      <c r="J36" s="5">
        <v>710000000</v>
      </c>
      <c r="K36" s="9" t="s">
        <v>41</v>
      </c>
      <c r="L36" s="9" t="s">
        <v>721</v>
      </c>
      <c r="M36" s="9" t="s">
        <v>42</v>
      </c>
      <c r="N36" s="9" t="s">
        <v>43</v>
      </c>
      <c r="O36" s="10" t="s">
        <v>300</v>
      </c>
      <c r="P36" s="9" t="s">
        <v>301</v>
      </c>
      <c r="Q36" s="9">
        <v>778</v>
      </c>
      <c r="R36" s="9" t="s">
        <v>77</v>
      </c>
      <c r="S36" s="14">
        <v>5</v>
      </c>
      <c r="T36" s="1">
        <v>1000</v>
      </c>
      <c r="U36" s="1">
        <f t="shared" ref="U36:U37" si="6">S36*T36</f>
        <v>5000</v>
      </c>
      <c r="V36" s="1">
        <f t="shared" si="0"/>
        <v>5600</v>
      </c>
      <c r="W36" s="16"/>
      <c r="X36" s="16">
        <v>2018</v>
      </c>
      <c r="Y36" s="8"/>
    </row>
    <row r="37" spans="2:25" s="34" customFormat="1" ht="51" x14ac:dyDescent="0.25">
      <c r="B37" s="9" t="s">
        <v>105</v>
      </c>
      <c r="C37" s="9" t="s">
        <v>36</v>
      </c>
      <c r="D37" s="9" t="s">
        <v>106</v>
      </c>
      <c r="E37" s="9" t="s">
        <v>107</v>
      </c>
      <c r="F37" s="9" t="s">
        <v>108</v>
      </c>
      <c r="G37" s="9"/>
      <c r="H37" s="9" t="s">
        <v>40</v>
      </c>
      <c r="I37" s="9">
        <v>0</v>
      </c>
      <c r="J37" s="5">
        <v>710000000</v>
      </c>
      <c r="K37" s="9" t="s">
        <v>41</v>
      </c>
      <c r="L37" s="9" t="s">
        <v>721</v>
      </c>
      <c r="M37" s="9" t="s">
        <v>42</v>
      </c>
      <c r="N37" s="9" t="s">
        <v>43</v>
      </c>
      <c r="O37" s="10" t="s">
        <v>300</v>
      </c>
      <c r="P37" s="9" t="s">
        <v>301</v>
      </c>
      <c r="Q37" s="9">
        <v>796</v>
      </c>
      <c r="R37" s="9" t="s">
        <v>54</v>
      </c>
      <c r="S37" s="14">
        <v>50</v>
      </c>
      <c r="T37" s="1">
        <v>187.5</v>
      </c>
      <c r="U37" s="1">
        <f t="shared" si="6"/>
        <v>9375</v>
      </c>
      <c r="V37" s="1">
        <f t="shared" si="0"/>
        <v>10500</v>
      </c>
      <c r="W37" s="16"/>
      <c r="X37" s="16">
        <v>2018</v>
      </c>
      <c r="Y37" s="8"/>
    </row>
    <row r="38" spans="2:25" s="34" customFormat="1" ht="51" x14ac:dyDescent="0.25">
      <c r="B38" s="9" t="s">
        <v>109</v>
      </c>
      <c r="C38" s="9" t="s">
        <v>36</v>
      </c>
      <c r="D38" s="9" t="s">
        <v>106</v>
      </c>
      <c r="E38" s="9" t="s">
        <v>107</v>
      </c>
      <c r="F38" s="9" t="s">
        <v>108</v>
      </c>
      <c r="G38" s="9"/>
      <c r="H38" s="9" t="s">
        <v>40</v>
      </c>
      <c r="I38" s="9">
        <v>0</v>
      </c>
      <c r="J38" s="5">
        <v>710000000</v>
      </c>
      <c r="K38" s="9" t="s">
        <v>41</v>
      </c>
      <c r="L38" s="9" t="s">
        <v>721</v>
      </c>
      <c r="M38" s="9" t="s">
        <v>42</v>
      </c>
      <c r="N38" s="9" t="s">
        <v>43</v>
      </c>
      <c r="O38" s="10" t="s">
        <v>300</v>
      </c>
      <c r="P38" s="9" t="s">
        <v>301</v>
      </c>
      <c r="Q38" s="9">
        <v>796</v>
      </c>
      <c r="R38" s="9" t="s">
        <v>54</v>
      </c>
      <c r="S38" s="14">
        <v>20</v>
      </c>
      <c r="T38" s="1">
        <v>89.285714285714292</v>
      </c>
      <c r="U38" s="1">
        <v>0</v>
      </c>
      <c r="V38" s="1">
        <f t="shared" si="0"/>
        <v>0</v>
      </c>
      <c r="W38" s="16"/>
      <c r="X38" s="16">
        <v>2018</v>
      </c>
      <c r="Y38" s="8" t="s">
        <v>709</v>
      </c>
    </row>
    <row r="39" spans="2:25" s="34" customFormat="1" ht="51" x14ac:dyDescent="0.25">
      <c r="B39" s="9" t="s">
        <v>113</v>
      </c>
      <c r="C39" s="9" t="s">
        <v>36</v>
      </c>
      <c r="D39" s="9" t="s">
        <v>110</v>
      </c>
      <c r="E39" s="9" t="s">
        <v>111</v>
      </c>
      <c r="F39" s="9" t="s">
        <v>112</v>
      </c>
      <c r="G39" s="9"/>
      <c r="H39" s="9" t="s">
        <v>40</v>
      </c>
      <c r="I39" s="9">
        <v>0</v>
      </c>
      <c r="J39" s="5">
        <v>710000000</v>
      </c>
      <c r="K39" s="9" t="s">
        <v>41</v>
      </c>
      <c r="L39" s="9" t="s">
        <v>721</v>
      </c>
      <c r="M39" s="9" t="s">
        <v>42</v>
      </c>
      <c r="N39" s="9" t="s">
        <v>43</v>
      </c>
      <c r="O39" s="10" t="s">
        <v>300</v>
      </c>
      <c r="P39" s="9" t="s">
        <v>301</v>
      </c>
      <c r="Q39" s="9">
        <v>796</v>
      </c>
      <c r="R39" s="9" t="s">
        <v>54</v>
      </c>
      <c r="S39" s="14">
        <v>7</v>
      </c>
      <c r="T39" s="1">
        <v>504.46428571428572</v>
      </c>
      <c r="U39" s="1">
        <f t="shared" ref="U39" si="7">S39*T39</f>
        <v>3531.25</v>
      </c>
      <c r="V39" s="1">
        <f t="shared" si="0"/>
        <v>3955</v>
      </c>
      <c r="W39" s="16"/>
      <c r="X39" s="16">
        <v>2018</v>
      </c>
      <c r="Y39" s="8"/>
    </row>
    <row r="40" spans="2:25" s="34" customFormat="1" ht="51" x14ac:dyDescent="0.25">
      <c r="B40" s="9" t="s">
        <v>117</v>
      </c>
      <c r="C40" s="9" t="s">
        <v>36</v>
      </c>
      <c r="D40" s="9" t="s">
        <v>114</v>
      </c>
      <c r="E40" s="9" t="s">
        <v>115</v>
      </c>
      <c r="F40" s="9" t="s">
        <v>116</v>
      </c>
      <c r="G40" s="9"/>
      <c r="H40" s="9" t="s">
        <v>40</v>
      </c>
      <c r="I40" s="9">
        <v>0</v>
      </c>
      <c r="J40" s="5">
        <v>710000000</v>
      </c>
      <c r="K40" s="9" t="s">
        <v>41</v>
      </c>
      <c r="L40" s="9" t="s">
        <v>721</v>
      </c>
      <c r="M40" s="9" t="s">
        <v>42</v>
      </c>
      <c r="N40" s="9" t="s">
        <v>43</v>
      </c>
      <c r="O40" s="10" t="s">
        <v>300</v>
      </c>
      <c r="P40" s="9" t="s">
        <v>301</v>
      </c>
      <c r="Q40" s="9">
        <v>796</v>
      </c>
      <c r="R40" s="9" t="s">
        <v>54</v>
      </c>
      <c r="S40" s="14">
        <v>25</v>
      </c>
      <c r="T40" s="1">
        <v>53.57</v>
      </c>
      <c r="U40" s="1">
        <v>0</v>
      </c>
      <c r="V40" s="1">
        <f t="shared" si="0"/>
        <v>0</v>
      </c>
      <c r="W40" s="16"/>
      <c r="X40" s="16">
        <v>2018</v>
      </c>
      <c r="Y40" s="8" t="s">
        <v>709</v>
      </c>
    </row>
    <row r="41" spans="2:25" s="34" customFormat="1" ht="51" x14ac:dyDescent="0.25">
      <c r="B41" s="9" t="s">
        <v>121</v>
      </c>
      <c r="C41" s="9" t="s">
        <v>36</v>
      </c>
      <c r="D41" s="9" t="s">
        <v>118</v>
      </c>
      <c r="E41" s="9" t="s">
        <v>119</v>
      </c>
      <c r="F41" s="9" t="s">
        <v>120</v>
      </c>
      <c r="G41" s="9"/>
      <c r="H41" s="9" t="s">
        <v>40</v>
      </c>
      <c r="I41" s="9">
        <v>0</v>
      </c>
      <c r="J41" s="5">
        <v>710000000</v>
      </c>
      <c r="K41" s="9" t="s">
        <v>41</v>
      </c>
      <c r="L41" s="9" t="s">
        <v>721</v>
      </c>
      <c r="M41" s="9" t="s">
        <v>42</v>
      </c>
      <c r="N41" s="9" t="s">
        <v>43</v>
      </c>
      <c r="O41" s="10" t="s">
        <v>300</v>
      </c>
      <c r="P41" s="9" t="s">
        <v>301</v>
      </c>
      <c r="Q41" s="9">
        <v>796</v>
      </c>
      <c r="R41" s="9" t="s">
        <v>54</v>
      </c>
      <c r="S41" s="14">
        <v>30</v>
      </c>
      <c r="T41" s="1">
        <v>3125</v>
      </c>
      <c r="U41" s="1">
        <v>0</v>
      </c>
      <c r="V41" s="1">
        <f t="shared" si="0"/>
        <v>0</v>
      </c>
      <c r="W41" s="16"/>
      <c r="X41" s="16">
        <v>2018</v>
      </c>
      <c r="Y41" s="8" t="s">
        <v>708</v>
      </c>
    </row>
    <row r="42" spans="2:25" s="34" customFormat="1" ht="51" x14ac:dyDescent="0.25">
      <c r="B42" s="9" t="s">
        <v>713</v>
      </c>
      <c r="C42" s="9" t="s">
        <v>36</v>
      </c>
      <c r="D42" s="9" t="s">
        <v>118</v>
      </c>
      <c r="E42" s="9" t="s">
        <v>119</v>
      </c>
      <c r="F42" s="9" t="s">
        <v>120</v>
      </c>
      <c r="G42" s="9"/>
      <c r="H42" s="9" t="s">
        <v>40</v>
      </c>
      <c r="I42" s="9">
        <v>0</v>
      </c>
      <c r="J42" s="5">
        <v>710000000</v>
      </c>
      <c r="K42" s="9" t="s">
        <v>41</v>
      </c>
      <c r="L42" s="9" t="s">
        <v>721</v>
      </c>
      <c r="M42" s="9" t="s">
        <v>42</v>
      </c>
      <c r="N42" s="9" t="s">
        <v>43</v>
      </c>
      <c r="O42" s="10" t="s">
        <v>300</v>
      </c>
      <c r="P42" s="9" t="s">
        <v>301</v>
      </c>
      <c r="Q42" s="9">
        <v>796</v>
      </c>
      <c r="R42" s="9" t="s">
        <v>54</v>
      </c>
      <c r="S42" s="14">
        <v>10</v>
      </c>
      <c r="T42" s="1">
        <v>3125</v>
      </c>
      <c r="U42" s="1">
        <f t="shared" ref="U42" si="8">S42*T42</f>
        <v>31250</v>
      </c>
      <c r="V42" s="1">
        <f t="shared" si="0"/>
        <v>35000</v>
      </c>
      <c r="W42" s="16"/>
      <c r="X42" s="16">
        <v>2018</v>
      </c>
      <c r="Y42" s="8"/>
    </row>
    <row r="43" spans="2:25" s="34" customFormat="1" ht="51" x14ac:dyDescent="0.25">
      <c r="B43" s="9" t="s">
        <v>123</v>
      </c>
      <c r="C43" s="9" t="s">
        <v>36</v>
      </c>
      <c r="D43" s="9" t="s">
        <v>118</v>
      </c>
      <c r="E43" s="9" t="s">
        <v>119</v>
      </c>
      <c r="F43" s="9" t="s">
        <v>122</v>
      </c>
      <c r="G43" s="9"/>
      <c r="H43" s="9" t="s">
        <v>40</v>
      </c>
      <c r="I43" s="9">
        <v>0</v>
      </c>
      <c r="J43" s="5">
        <v>710000000</v>
      </c>
      <c r="K43" s="9" t="s">
        <v>41</v>
      </c>
      <c r="L43" s="9" t="s">
        <v>721</v>
      </c>
      <c r="M43" s="9" t="s">
        <v>42</v>
      </c>
      <c r="N43" s="9" t="s">
        <v>43</v>
      </c>
      <c r="O43" s="10" t="s">
        <v>300</v>
      </c>
      <c r="P43" s="9" t="s">
        <v>301</v>
      </c>
      <c r="Q43" s="9">
        <v>796</v>
      </c>
      <c r="R43" s="9" t="s">
        <v>54</v>
      </c>
      <c r="S43" s="14">
        <v>3</v>
      </c>
      <c r="T43" s="1">
        <v>2008.9285714285713</v>
      </c>
      <c r="U43" s="1">
        <v>0</v>
      </c>
      <c r="V43" s="1">
        <f t="shared" si="0"/>
        <v>0</v>
      </c>
      <c r="W43" s="16"/>
      <c r="X43" s="16">
        <v>2018</v>
      </c>
      <c r="Y43" s="8" t="s">
        <v>708</v>
      </c>
    </row>
    <row r="44" spans="2:25" s="34" customFormat="1" ht="51" x14ac:dyDescent="0.25">
      <c r="B44" s="9" t="s">
        <v>714</v>
      </c>
      <c r="C44" s="9" t="s">
        <v>36</v>
      </c>
      <c r="D44" s="9" t="s">
        <v>118</v>
      </c>
      <c r="E44" s="9" t="s">
        <v>119</v>
      </c>
      <c r="F44" s="9" t="s">
        <v>122</v>
      </c>
      <c r="G44" s="9"/>
      <c r="H44" s="9" t="s">
        <v>40</v>
      </c>
      <c r="I44" s="9">
        <v>0</v>
      </c>
      <c r="J44" s="5">
        <v>710000000</v>
      </c>
      <c r="K44" s="9" t="s">
        <v>41</v>
      </c>
      <c r="L44" s="9" t="s">
        <v>721</v>
      </c>
      <c r="M44" s="9" t="s">
        <v>42</v>
      </c>
      <c r="N44" s="9" t="s">
        <v>43</v>
      </c>
      <c r="O44" s="10" t="s">
        <v>300</v>
      </c>
      <c r="P44" s="9" t="s">
        <v>301</v>
      </c>
      <c r="Q44" s="9">
        <v>796</v>
      </c>
      <c r="R44" s="9" t="s">
        <v>54</v>
      </c>
      <c r="S44" s="14">
        <v>2</v>
      </c>
      <c r="T44" s="1">
        <v>2008.9285714285713</v>
      </c>
      <c r="U44" s="1">
        <f t="shared" ref="U44" si="9">S44*T44</f>
        <v>4017.8571428571427</v>
      </c>
      <c r="V44" s="1">
        <f t="shared" si="0"/>
        <v>4500</v>
      </c>
      <c r="W44" s="16"/>
      <c r="X44" s="16">
        <v>2018</v>
      </c>
      <c r="Y44" s="8"/>
    </row>
    <row r="45" spans="2:25" s="34" customFormat="1" ht="51" x14ac:dyDescent="0.25">
      <c r="B45" s="9" t="s">
        <v>127</v>
      </c>
      <c r="C45" s="9" t="s">
        <v>36</v>
      </c>
      <c r="D45" s="9" t="s">
        <v>124</v>
      </c>
      <c r="E45" s="9" t="s">
        <v>125</v>
      </c>
      <c r="F45" s="9" t="s">
        <v>126</v>
      </c>
      <c r="G45" s="9"/>
      <c r="H45" s="9" t="s">
        <v>40</v>
      </c>
      <c r="I45" s="9">
        <v>0</v>
      </c>
      <c r="J45" s="5">
        <v>710000000</v>
      </c>
      <c r="K45" s="9" t="s">
        <v>41</v>
      </c>
      <c r="L45" s="9" t="s">
        <v>721</v>
      </c>
      <c r="M45" s="9" t="s">
        <v>42</v>
      </c>
      <c r="N45" s="9" t="s">
        <v>43</v>
      </c>
      <c r="O45" s="10" t="s">
        <v>300</v>
      </c>
      <c r="P45" s="9" t="s">
        <v>301</v>
      </c>
      <c r="Q45" s="9">
        <v>778</v>
      </c>
      <c r="R45" s="9" t="s">
        <v>77</v>
      </c>
      <c r="S45" s="14">
        <v>50</v>
      </c>
      <c r="T45" s="1">
        <v>714.28571428571433</v>
      </c>
      <c r="U45" s="1">
        <v>0</v>
      </c>
      <c r="V45" s="1">
        <f t="shared" si="0"/>
        <v>0</v>
      </c>
      <c r="W45" s="16"/>
      <c r="X45" s="16">
        <v>2018</v>
      </c>
      <c r="Y45" s="8" t="s">
        <v>708</v>
      </c>
    </row>
    <row r="46" spans="2:25" s="34" customFormat="1" ht="51" x14ac:dyDescent="0.25">
      <c r="B46" s="9" t="s">
        <v>740</v>
      </c>
      <c r="C46" s="9" t="s">
        <v>36</v>
      </c>
      <c r="D46" s="9" t="s">
        <v>124</v>
      </c>
      <c r="E46" s="9" t="s">
        <v>125</v>
      </c>
      <c r="F46" s="9" t="s">
        <v>126</v>
      </c>
      <c r="G46" s="9"/>
      <c r="H46" s="9" t="s">
        <v>40</v>
      </c>
      <c r="I46" s="9">
        <v>0</v>
      </c>
      <c r="J46" s="5">
        <v>710000000</v>
      </c>
      <c r="K46" s="9" t="s">
        <v>41</v>
      </c>
      <c r="L46" s="9" t="s">
        <v>721</v>
      </c>
      <c r="M46" s="9" t="s">
        <v>42</v>
      </c>
      <c r="N46" s="9" t="s">
        <v>43</v>
      </c>
      <c r="O46" s="10" t="s">
        <v>300</v>
      </c>
      <c r="P46" s="9" t="s">
        <v>301</v>
      </c>
      <c r="Q46" s="9">
        <v>778</v>
      </c>
      <c r="R46" s="9" t="s">
        <v>77</v>
      </c>
      <c r="S46" s="14">
        <v>25</v>
      </c>
      <c r="T46" s="1">
        <v>714.28571428571433</v>
      </c>
      <c r="U46" s="1">
        <f t="shared" ref="U46" si="10">S46*T46</f>
        <v>17857.142857142859</v>
      </c>
      <c r="V46" s="1">
        <f t="shared" si="0"/>
        <v>20000</v>
      </c>
      <c r="W46" s="16"/>
      <c r="X46" s="16">
        <v>2018</v>
      </c>
      <c r="Y46" s="8"/>
    </row>
    <row r="47" spans="2:25" s="34" customFormat="1" ht="51" x14ac:dyDescent="0.25">
      <c r="B47" s="9" t="s">
        <v>130</v>
      </c>
      <c r="C47" s="9" t="s">
        <v>36</v>
      </c>
      <c r="D47" s="9" t="s">
        <v>128</v>
      </c>
      <c r="E47" s="9" t="s">
        <v>38</v>
      </c>
      <c r="F47" s="9" t="s">
        <v>129</v>
      </c>
      <c r="G47" s="9"/>
      <c r="H47" s="9" t="s">
        <v>40</v>
      </c>
      <c r="I47" s="9">
        <v>0</v>
      </c>
      <c r="J47" s="5">
        <v>710000000</v>
      </c>
      <c r="K47" s="9" t="s">
        <v>41</v>
      </c>
      <c r="L47" s="9" t="s">
        <v>721</v>
      </c>
      <c r="M47" s="9" t="s">
        <v>42</v>
      </c>
      <c r="N47" s="9" t="s">
        <v>43</v>
      </c>
      <c r="O47" s="10" t="s">
        <v>300</v>
      </c>
      <c r="P47" s="9" t="s">
        <v>301</v>
      </c>
      <c r="Q47" s="9">
        <v>796</v>
      </c>
      <c r="R47" s="9" t="s">
        <v>54</v>
      </c>
      <c r="S47" s="14">
        <v>4</v>
      </c>
      <c r="T47" s="1">
        <v>2004</v>
      </c>
      <c r="U47" s="1">
        <v>0</v>
      </c>
      <c r="V47" s="1">
        <f t="shared" si="0"/>
        <v>0</v>
      </c>
      <c r="W47" s="16"/>
      <c r="X47" s="16">
        <v>2018</v>
      </c>
      <c r="Y47" s="8" t="s">
        <v>709</v>
      </c>
    </row>
    <row r="48" spans="2:25" s="34" customFormat="1" ht="51" x14ac:dyDescent="0.25">
      <c r="B48" s="9" t="s">
        <v>134</v>
      </c>
      <c r="C48" s="9" t="s">
        <v>36</v>
      </c>
      <c r="D48" s="9" t="s">
        <v>131</v>
      </c>
      <c r="E48" s="9" t="s">
        <v>132</v>
      </c>
      <c r="F48" s="9" t="s">
        <v>133</v>
      </c>
      <c r="G48" s="9"/>
      <c r="H48" s="9" t="s">
        <v>40</v>
      </c>
      <c r="I48" s="9">
        <v>0</v>
      </c>
      <c r="J48" s="5">
        <v>710000000</v>
      </c>
      <c r="K48" s="9" t="s">
        <v>41</v>
      </c>
      <c r="L48" s="9" t="s">
        <v>721</v>
      </c>
      <c r="M48" s="9" t="s">
        <v>42</v>
      </c>
      <c r="N48" s="9" t="s">
        <v>43</v>
      </c>
      <c r="O48" s="10" t="s">
        <v>300</v>
      </c>
      <c r="P48" s="9" t="s">
        <v>301</v>
      </c>
      <c r="Q48" s="9">
        <v>796</v>
      </c>
      <c r="R48" s="9" t="s">
        <v>54</v>
      </c>
      <c r="S48" s="14">
        <v>20</v>
      </c>
      <c r="T48" s="1">
        <v>174.10714285714286</v>
      </c>
      <c r="U48" s="1">
        <v>0</v>
      </c>
      <c r="V48" s="1">
        <f t="shared" si="0"/>
        <v>0</v>
      </c>
      <c r="W48" s="16"/>
      <c r="X48" s="16">
        <v>2018</v>
      </c>
      <c r="Y48" s="8" t="s">
        <v>708</v>
      </c>
    </row>
    <row r="49" spans="2:25" s="34" customFormat="1" ht="51" x14ac:dyDescent="0.25">
      <c r="B49" s="9" t="s">
        <v>741</v>
      </c>
      <c r="C49" s="9" t="s">
        <v>36</v>
      </c>
      <c r="D49" s="9" t="s">
        <v>131</v>
      </c>
      <c r="E49" s="9" t="s">
        <v>132</v>
      </c>
      <c r="F49" s="9" t="s">
        <v>133</v>
      </c>
      <c r="G49" s="9"/>
      <c r="H49" s="9" t="s">
        <v>40</v>
      </c>
      <c r="I49" s="9">
        <v>0</v>
      </c>
      <c r="J49" s="5">
        <v>710000000</v>
      </c>
      <c r="K49" s="9" t="s">
        <v>41</v>
      </c>
      <c r="L49" s="9" t="s">
        <v>721</v>
      </c>
      <c r="M49" s="9" t="s">
        <v>42</v>
      </c>
      <c r="N49" s="9" t="s">
        <v>43</v>
      </c>
      <c r="O49" s="10" t="s">
        <v>300</v>
      </c>
      <c r="P49" s="9" t="s">
        <v>301</v>
      </c>
      <c r="Q49" s="9">
        <v>796</v>
      </c>
      <c r="R49" s="9" t="s">
        <v>54</v>
      </c>
      <c r="S49" s="14">
        <v>10</v>
      </c>
      <c r="T49" s="1">
        <v>174.10714285714286</v>
      </c>
      <c r="U49" s="1">
        <f t="shared" ref="U49" si="11">S49*T49</f>
        <v>1741.0714285714287</v>
      </c>
      <c r="V49" s="1">
        <f t="shared" si="0"/>
        <v>1950</v>
      </c>
      <c r="W49" s="16"/>
      <c r="X49" s="16">
        <v>2018</v>
      </c>
      <c r="Y49" s="8"/>
    </row>
    <row r="50" spans="2:25" s="34" customFormat="1" ht="51" x14ac:dyDescent="0.25">
      <c r="B50" s="9" t="s">
        <v>138</v>
      </c>
      <c r="C50" s="9" t="s">
        <v>36</v>
      </c>
      <c r="D50" s="9" t="s">
        <v>135</v>
      </c>
      <c r="E50" s="9" t="s">
        <v>136</v>
      </c>
      <c r="F50" s="9" t="s">
        <v>137</v>
      </c>
      <c r="G50" s="9"/>
      <c r="H50" s="9" t="s">
        <v>40</v>
      </c>
      <c r="I50" s="9">
        <v>0</v>
      </c>
      <c r="J50" s="5">
        <v>710000000</v>
      </c>
      <c r="K50" s="9" t="s">
        <v>41</v>
      </c>
      <c r="L50" s="9" t="s">
        <v>721</v>
      </c>
      <c r="M50" s="9" t="s">
        <v>42</v>
      </c>
      <c r="N50" s="9" t="s">
        <v>43</v>
      </c>
      <c r="O50" s="10" t="s">
        <v>300</v>
      </c>
      <c r="P50" s="9" t="s">
        <v>301</v>
      </c>
      <c r="Q50" s="9">
        <v>796</v>
      </c>
      <c r="R50" s="9" t="s">
        <v>54</v>
      </c>
      <c r="S50" s="14">
        <v>10</v>
      </c>
      <c r="T50" s="1">
        <v>214</v>
      </c>
      <c r="U50" s="1">
        <v>0</v>
      </c>
      <c r="V50" s="1">
        <f t="shared" si="0"/>
        <v>0</v>
      </c>
      <c r="W50" s="16"/>
      <c r="X50" s="16">
        <v>2018</v>
      </c>
      <c r="Y50" s="8" t="s">
        <v>709</v>
      </c>
    </row>
    <row r="51" spans="2:25" s="34" customFormat="1" ht="51" x14ac:dyDescent="0.25">
      <c r="B51" s="9" t="s">
        <v>142</v>
      </c>
      <c r="C51" s="9" t="s">
        <v>36</v>
      </c>
      <c r="D51" s="9" t="s">
        <v>139</v>
      </c>
      <c r="E51" s="9" t="s">
        <v>140</v>
      </c>
      <c r="F51" s="9" t="s">
        <v>141</v>
      </c>
      <c r="G51" s="9"/>
      <c r="H51" s="9" t="s">
        <v>40</v>
      </c>
      <c r="I51" s="9">
        <v>0</v>
      </c>
      <c r="J51" s="5">
        <v>710000000</v>
      </c>
      <c r="K51" s="9" t="s">
        <v>41</v>
      </c>
      <c r="L51" s="9" t="s">
        <v>721</v>
      </c>
      <c r="M51" s="9" t="s">
        <v>42</v>
      </c>
      <c r="N51" s="9" t="s">
        <v>43</v>
      </c>
      <c r="O51" s="10" t="s">
        <v>300</v>
      </c>
      <c r="P51" s="9" t="s">
        <v>301</v>
      </c>
      <c r="Q51" s="9">
        <v>796</v>
      </c>
      <c r="R51" s="9" t="s">
        <v>54</v>
      </c>
      <c r="S51" s="14">
        <v>10</v>
      </c>
      <c r="T51" s="1">
        <v>665.17857142857144</v>
      </c>
      <c r="U51" s="1">
        <f t="shared" ref="U51" si="12">S51*T51</f>
        <v>6651.7857142857147</v>
      </c>
      <c r="V51" s="1">
        <f t="shared" si="0"/>
        <v>7450</v>
      </c>
      <c r="W51" s="16"/>
      <c r="X51" s="16">
        <v>2018</v>
      </c>
      <c r="Y51" s="8"/>
    </row>
    <row r="52" spans="2:25" s="34" customFormat="1" ht="51" x14ac:dyDescent="0.25">
      <c r="B52" s="9" t="s">
        <v>146</v>
      </c>
      <c r="C52" s="9" t="s">
        <v>36</v>
      </c>
      <c r="D52" s="9" t="s">
        <v>143</v>
      </c>
      <c r="E52" s="9" t="s">
        <v>144</v>
      </c>
      <c r="F52" s="9" t="s">
        <v>145</v>
      </c>
      <c r="G52" s="9"/>
      <c r="H52" s="9" t="s">
        <v>40</v>
      </c>
      <c r="I52" s="9">
        <v>0</v>
      </c>
      <c r="J52" s="5">
        <v>710000000</v>
      </c>
      <c r="K52" s="9" t="s">
        <v>41</v>
      </c>
      <c r="L52" s="9" t="s">
        <v>721</v>
      </c>
      <c r="M52" s="9" t="s">
        <v>42</v>
      </c>
      <c r="N52" s="9" t="s">
        <v>43</v>
      </c>
      <c r="O52" s="10" t="s">
        <v>300</v>
      </c>
      <c r="P52" s="9" t="s">
        <v>301</v>
      </c>
      <c r="Q52" s="9">
        <v>796</v>
      </c>
      <c r="R52" s="9" t="s">
        <v>54</v>
      </c>
      <c r="S52" s="14">
        <v>10</v>
      </c>
      <c r="T52" s="1">
        <v>1071.4285714285713</v>
      </c>
      <c r="U52" s="1">
        <v>0</v>
      </c>
      <c r="V52" s="1">
        <f t="shared" si="0"/>
        <v>0</v>
      </c>
      <c r="W52" s="16"/>
      <c r="X52" s="16">
        <v>2018</v>
      </c>
      <c r="Y52" s="8" t="s">
        <v>708</v>
      </c>
    </row>
    <row r="53" spans="2:25" s="34" customFormat="1" ht="51" x14ac:dyDescent="0.25">
      <c r="B53" s="9" t="s">
        <v>742</v>
      </c>
      <c r="C53" s="9" t="s">
        <v>36</v>
      </c>
      <c r="D53" s="9" t="s">
        <v>143</v>
      </c>
      <c r="E53" s="9" t="s">
        <v>144</v>
      </c>
      <c r="F53" s="9" t="s">
        <v>145</v>
      </c>
      <c r="G53" s="9"/>
      <c r="H53" s="9" t="s">
        <v>40</v>
      </c>
      <c r="I53" s="9">
        <v>0</v>
      </c>
      <c r="J53" s="5">
        <v>710000000</v>
      </c>
      <c r="K53" s="9" t="s">
        <v>41</v>
      </c>
      <c r="L53" s="9" t="s">
        <v>721</v>
      </c>
      <c r="M53" s="9" t="s">
        <v>42</v>
      </c>
      <c r="N53" s="9" t="s">
        <v>43</v>
      </c>
      <c r="O53" s="10" t="s">
        <v>300</v>
      </c>
      <c r="P53" s="9" t="s">
        <v>301</v>
      </c>
      <c r="Q53" s="9">
        <v>796</v>
      </c>
      <c r="R53" s="9" t="s">
        <v>54</v>
      </c>
      <c r="S53" s="14">
        <v>5</v>
      </c>
      <c r="T53" s="1">
        <v>1071.4285714285713</v>
      </c>
      <c r="U53" s="1">
        <f t="shared" ref="U53" si="13">S53*T53</f>
        <v>5357.1428571428569</v>
      </c>
      <c r="V53" s="1">
        <f t="shared" si="0"/>
        <v>6000</v>
      </c>
      <c r="W53" s="16"/>
      <c r="X53" s="16">
        <v>2018</v>
      </c>
      <c r="Y53" s="8"/>
    </row>
    <row r="54" spans="2:25" s="34" customFormat="1" ht="51" x14ac:dyDescent="0.25">
      <c r="B54" s="9" t="s">
        <v>150</v>
      </c>
      <c r="C54" s="9" t="s">
        <v>36</v>
      </c>
      <c r="D54" s="9" t="s">
        <v>147</v>
      </c>
      <c r="E54" s="9" t="s">
        <v>148</v>
      </c>
      <c r="F54" s="9" t="s">
        <v>149</v>
      </c>
      <c r="G54" s="9"/>
      <c r="H54" s="9" t="s">
        <v>40</v>
      </c>
      <c r="I54" s="9">
        <v>0</v>
      </c>
      <c r="J54" s="5">
        <v>710000000</v>
      </c>
      <c r="K54" s="9" t="s">
        <v>41</v>
      </c>
      <c r="L54" s="9" t="s">
        <v>721</v>
      </c>
      <c r="M54" s="9" t="s">
        <v>42</v>
      </c>
      <c r="N54" s="9" t="s">
        <v>43</v>
      </c>
      <c r="O54" s="10" t="s">
        <v>300</v>
      </c>
      <c r="P54" s="9" t="s">
        <v>301</v>
      </c>
      <c r="Q54" s="9">
        <v>778</v>
      </c>
      <c r="R54" s="9" t="s">
        <v>77</v>
      </c>
      <c r="S54" s="14">
        <v>10</v>
      </c>
      <c r="T54" s="1">
        <v>187</v>
      </c>
      <c r="U54" s="1">
        <v>0</v>
      </c>
      <c r="V54" s="1">
        <f t="shared" si="0"/>
        <v>0</v>
      </c>
      <c r="W54" s="16"/>
      <c r="X54" s="16">
        <v>2018</v>
      </c>
      <c r="Y54" s="8" t="s">
        <v>709</v>
      </c>
    </row>
    <row r="55" spans="2:25" s="34" customFormat="1" ht="51" x14ac:dyDescent="0.25">
      <c r="B55" s="9" t="s">
        <v>154</v>
      </c>
      <c r="C55" s="9" t="s">
        <v>36</v>
      </c>
      <c r="D55" s="9" t="s">
        <v>151</v>
      </c>
      <c r="E55" s="9" t="s">
        <v>152</v>
      </c>
      <c r="F55" s="9" t="s">
        <v>153</v>
      </c>
      <c r="G55" s="9"/>
      <c r="H55" s="9" t="s">
        <v>40</v>
      </c>
      <c r="I55" s="9">
        <v>0</v>
      </c>
      <c r="J55" s="5">
        <v>710000000</v>
      </c>
      <c r="K55" s="9" t="s">
        <v>41</v>
      </c>
      <c r="L55" s="9" t="s">
        <v>721</v>
      </c>
      <c r="M55" s="9" t="s">
        <v>42</v>
      </c>
      <c r="N55" s="9" t="s">
        <v>43</v>
      </c>
      <c r="O55" s="10" t="s">
        <v>300</v>
      </c>
      <c r="P55" s="9" t="s">
        <v>301</v>
      </c>
      <c r="Q55" s="9">
        <v>796</v>
      </c>
      <c r="R55" s="9" t="s">
        <v>54</v>
      </c>
      <c r="S55" s="14">
        <v>20</v>
      </c>
      <c r="T55" s="1">
        <v>339.28571428571428</v>
      </c>
      <c r="U55" s="1">
        <v>0</v>
      </c>
      <c r="V55" s="1">
        <f t="shared" si="0"/>
        <v>0</v>
      </c>
      <c r="W55" s="16"/>
      <c r="X55" s="16">
        <v>2018</v>
      </c>
      <c r="Y55" s="8" t="s">
        <v>708</v>
      </c>
    </row>
    <row r="56" spans="2:25" s="34" customFormat="1" ht="51" x14ac:dyDescent="0.25">
      <c r="B56" s="9" t="s">
        <v>743</v>
      </c>
      <c r="C56" s="9" t="s">
        <v>36</v>
      </c>
      <c r="D56" s="9" t="s">
        <v>151</v>
      </c>
      <c r="E56" s="9" t="s">
        <v>152</v>
      </c>
      <c r="F56" s="9" t="s">
        <v>153</v>
      </c>
      <c r="G56" s="9"/>
      <c r="H56" s="9" t="s">
        <v>40</v>
      </c>
      <c r="I56" s="9">
        <v>0</v>
      </c>
      <c r="J56" s="5">
        <v>710000000</v>
      </c>
      <c r="K56" s="9" t="s">
        <v>41</v>
      </c>
      <c r="L56" s="9" t="s">
        <v>721</v>
      </c>
      <c r="M56" s="9" t="s">
        <v>42</v>
      </c>
      <c r="N56" s="9" t="s">
        <v>43</v>
      </c>
      <c r="O56" s="10" t="s">
        <v>300</v>
      </c>
      <c r="P56" s="9" t="s">
        <v>301</v>
      </c>
      <c r="Q56" s="9">
        <v>796</v>
      </c>
      <c r="R56" s="9" t="s">
        <v>54</v>
      </c>
      <c r="S56" s="14">
        <v>10</v>
      </c>
      <c r="T56" s="1">
        <v>339.28571428571428</v>
      </c>
      <c r="U56" s="1">
        <f t="shared" ref="U56" si="14">S56*T56</f>
        <v>3392.8571428571427</v>
      </c>
      <c r="V56" s="1">
        <f t="shared" si="0"/>
        <v>3800</v>
      </c>
      <c r="W56" s="16"/>
      <c r="X56" s="16">
        <v>2018</v>
      </c>
      <c r="Y56" s="8"/>
    </row>
    <row r="57" spans="2:25" s="34" customFormat="1" ht="51" x14ac:dyDescent="0.25">
      <c r="B57" s="9" t="s">
        <v>158</v>
      </c>
      <c r="C57" s="9" t="s">
        <v>36</v>
      </c>
      <c r="D57" s="9" t="s">
        <v>155</v>
      </c>
      <c r="E57" s="9" t="s">
        <v>156</v>
      </c>
      <c r="F57" s="9" t="s">
        <v>157</v>
      </c>
      <c r="G57" s="9"/>
      <c r="H57" s="9" t="s">
        <v>40</v>
      </c>
      <c r="I57" s="9">
        <v>0</v>
      </c>
      <c r="J57" s="5">
        <v>710000000</v>
      </c>
      <c r="K57" s="9" t="s">
        <v>41</v>
      </c>
      <c r="L57" s="9" t="s">
        <v>721</v>
      </c>
      <c r="M57" s="9" t="s">
        <v>42</v>
      </c>
      <c r="N57" s="9" t="s">
        <v>43</v>
      </c>
      <c r="O57" s="10" t="s">
        <v>300</v>
      </c>
      <c r="P57" s="9" t="s">
        <v>301</v>
      </c>
      <c r="Q57" s="9">
        <v>796</v>
      </c>
      <c r="R57" s="9" t="s">
        <v>54</v>
      </c>
      <c r="S57" s="14">
        <v>20</v>
      </c>
      <c r="T57" s="1">
        <v>17.8</v>
      </c>
      <c r="U57" s="1">
        <v>0</v>
      </c>
      <c r="V57" s="1">
        <f t="shared" si="0"/>
        <v>0</v>
      </c>
      <c r="W57" s="16"/>
      <c r="X57" s="16">
        <v>2018</v>
      </c>
      <c r="Y57" s="8" t="s">
        <v>709</v>
      </c>
    </row>
    <row r="58" spans="2:25" s="34" customFormat="1" ht="51" x14ac:dyDescent="0.25">
      <c r="B58" s="9" t="s">
        <v>160</v>
      </c>
      <c r="C58" s="9" t="s">
        <v>36</v>
      </c>
      <c r="D58" s="9" t="s">
        <v>155</v>
      </c>
      <c r="E58" s="9" t="s">
        <v>156</v>
      </c>
      <c r="F58" s="9" t="s">
        <v>159</v>
      </c>
      <c r="G58" s="9"/>
      <c r="H58" s="9" t="s">
        <v>40</v>
      </c>
      <c r="I58" s="9">
        <v>0</v>
      </c>
      <c r="J58" s="5">
        <v>710000000</v>
      </c>
      <c r="K58" s="9" t="s">
        <v>41</v>
      </c>
      <c r="L58" s="9" t="s">
        <v>721</v>
      </c>
      <c r="M58" s="9" t="s">
        <v>42</v>
      </c>
      <c r="N58" s="9" t="s">
        <v>43</v>
      </c>
      <c r="O58" s="10" t="s">
        <v>300</v>
      </c>
      <c r="P58" s="9" t="s">
        <v>301</v>
      </c>
      <c r="Q58" s="9">
        <v>796</v>
      </c>
      <c r="R58" s="9" t="s">
        <v>54</v>
      </c>
      <c r="S58" s="14">
        <v>20</v>
      </c>
      <c r="T58" s="1">
        <v>40.17</v>
      </c>
      <c r="U58" s="1">
        <v>0</v>
      </c>
      <c r="V58" s="1">
        <f t="shared" si="0"/>
        <v>0</v>
      </c>
      <c r="W58" s="16"/>
      <c r="X58" s="16">
        <v>2018</v>
      </c>
      <c r="Y58" s="8" t="s">
        <v>709</v>
      </c>
    </row>
    <row r="59" spans="2:25" s="34" customFormat="1" ht="51" x14ac:dyDescent="0.25">
      <c r="B59" s="9" t="s">
        <v>164</v>
      </c>
      <c r="C59" s="9" t="s">
        <v>36</v>
      </c>
      <c r="D59" s="9" t="s">
        <v>161</v>
      </c>
      <c r="E59" s="9" t="s">
        <v>162</v>
      </c>
      <c r="F59" s="9" t="s">
        <v>163</v>
      </c>
      <c r="G59" s="9"/>
      <c r="H59" s="9" t="s">
        <v>40</v>
      </c>
      <c r="I59" s="9">
        <v>0</v>
      </c>
      <c r="J59" s="5">
        <v>710000000</v>
      </c>
      <c r="K59" s="9" t="s">
        <v>41</v>
      </c>
      <c r="L59" s="9" t="s">
        <v>721</v>
      </c>
      <c r="M59" s="9" t="s">
        <v>42</v>
      </c>
      <c r="N59" s="9" t="s">
        <v>43</v>
      </c>
      <c r="O59" s="10" t="s">
        <v>300</v>
      </c>
      <c r="P59" s="9" t="s">
        <v>301</v>
      </c>
      <c r="Q59" s="9">
        <v>796</v>
      </c>
      <c r="R59" s="9" t="s">
        <v>54</v>
      </c>
      <c r="S59" s="14">
        <v>10</v>
      </c>
      <c r="T59" s="1">
        <v>267</v>
      </c>
      <c r="U59" s="1">
        <v>0</v>
      </c>
      <c r="V59" s="1">
        <f t="shared" si="0"/>
        <v>0</v>
      </c>
      <c r="W59" s="16"/>
      <c r="X59" s="16">
        <v>2018</v>
      </c>
      <c r="Y59" s="8" t="s">
        <v>709</v>
      </c>
    </row>
    <row r="60" spans="2:25" s="34" customFormat="1" ht="51" x14ac:dyDescent="0.25">
      <c r="B60" s="9" t="s">
        <v>168</v>
      </c>
      <c r="C60" s="9" t="s">
        <v>36</v>
      </c>
      <c r="D60" s="9" t="s">
        <v>165</v>
      </c>
      <c r="E60" s="9" t="s">
        <v>166</v>
      </c>
      <c r="F60" s="9" t="s">
        <v>167</v>
      </c>
      <c r="G60" s="9"/>
      <c r="H60" s="9" t="s">
        <v>40</v>
      </c>
      <c r="I60" s="9">
        <v>0</v>
      </c>
      <c r="J60" s="5">
        <v>710000000</v>
      </c>
      <c r="K60" s="9" t="s">
        <v>41</v>
      </c>
      <c r="L60" s="9" t="s">
        <v>721</v>
      </c>
      <c r="M60" s="9" t="s">
        <v>42</v>
      </c>
      <c r="N60" s="9" t="s">
        <v>43</v>
      </c>
      <c r="O60" s="10" t="s">
        <v>300</v>
      </c>
      <c r="P60" s="9" t="s">
        <v>301</v>
      </c>
      <c r="Q60" s="9">
        <v>796</v>
      </c>
      <c r="R60" s="9" t="s">
        <v>54</v>
      </c>
      <c r="S60" s="14">
        <v>10</v>
      </c>
      <c r="T60" s="1">
        <v>982.14285714285711</v>
      </c>
      <c r="U60" s="1">
        <v>0</v>
      </c>
      <c r="V60" s="1">
        <f t="shared" si="0"/>
        <v>0</v>
      </c>
      <c r="W60" s="16"/>
      <c r="X60" s="16">
        <v>2018</v>
      </c>
      <c r="Y60" s="8" t="s">
        <v>708</v>
      </c>
    </row>
    <row r="61" spans="2:25" s="34" customFormat="1" ht="51" x14ac:dyDescent="0.25">
      <c r="B61" s="9" t="s">
        <v>715</v>
      </c>
      <c r="C61" s="9" t="s">
        <v>36</v>
      </c>
      <c r="D61" s="9" t="s">
        <v>165</v>
      </c>
      <c r="E61" s="9" t="s">
        <v>166</v>
      </c>
      <c r="F61" s="9" t="s">
        <v>167</v>
      </c>
      <c r="G61" s="9"/>
      <c r="H61" s="9" t="s">
        <v>40</v>
      </c>
      <c r="I61" s="9">
        <v>0</v>
      </c>
      <c r="J61" s="5">
        <v>710000000</v>
      </c>
      <c r="K61" s="9" t="s">
        <v>41</v>
      </c>
      <c r="L61" s="9" t="s">
        <v>721</v>
      </c>
      <c r="M61" s="9" t="s">
        <v>42</v>
      </c>
      <c r="N61" s="9" t="s">
        <v>43</v>
      </c>
      <c r="O61" s="10" t="s">
        <v>300</v>
      </c>
      <c r="P61" s="9" t="s">
        <v>301</v>
      </c>
      <c r="Q61" s="9">
        <v>796</v>
      </c>
      <c r="R61" s="9" t="s">
        <v>54</v>
      </c>
      <c r="S61" s="14">
        <v>5</v>
      </c>
      <c r="T61" s="1">
        <v>982.14285714285711</v>
      </c>
      <c r="U61" s="1">
        <f t="shared" ref="U61" si="15">S61*T61</f>
        <v>4910.7142857142853</v>
      </c>
      <c r="V61" s="1">
        <f t="shared" si="0"/>
        <v>5500</v>
      </c>
      <c r="W61" s="16"/>
      <c r="X61" s="16">
        <v>2018</v>
      </c>
      <c r="Y61" s="8"/>
    </row>
    <row r="62" spans="2:25" s="34" customFormat="1" ht="51" x14ac:dyDescent="0.25">
      <c r="B62" s="9" t="s">
        <v>170</v>
      </c>
      <c r="C62" s="9" t="s">
        <v>36</v>
      </c>
      <c r="D62" s="9" t="s">
        <v>165</v>
      </c>
      <c r="E62" s="9" t="s">
        <v>166</v>
      </c>
      <c r="F62" s="9" t="s">
        <v>169</v>
      </c>
      <c r="G62" s="9"/>
      <c r="H62" s="9" t="s">
        <v>40</v>
      </c>
      <c r="I62" s="9">
        <v>0</v>
      </c>
      <c r="J62" s="5">
        <v>710000000</v>
      </c>
      <c r="K62" s="9" t="s">
        <v>41</v>
      </c>
      <c r="L62" s="9" t="s">
        <v>721</v>
      </c>
      <c r="M62" s="9" t="s">
        <v>42</v>
      </c>
      <c r="N62" s="9" t="s">
        <v>43</v>
      </c>
      <c r="O62" s="10" t="s">
        <v>300</v>
      </c>
      <c r="P62" s="9" t="s">
        <v>301</v>
      </c>
      <c r="Q62" s="9">
        <v>796</v>
      </c>
      <c r="R62" s="9" t="s">
        <v>54</v>
      </c>
      <c r="S62" s="14">
        <v>10</v>
      </c>
      <c r="T62" s="1">
        <v>1937.5</v>
      </c>
      <c r="U62" s="1">
        <v>0</v>
      </c>
      <c r="V62" s="1">
        <f t="shared" si="0"/>
        <v>0</v>
      </c>
      <c r="W62" s="16"/>
      <c r="X62" s="16">
        <v>2018</v>
      </c>
      <c r="Y62" s="8" t="s">
        <v>708</v>
      </c>
    </row>
    <row r="63" spans="2:25" s="34" customFormat="1" ht="51" x14ac:dyDescent="0.25">
      <c r="B63" s="9" t="s">
        <v>744</v>
      </c>
      <c r="C63" s="9" t="s">
        <v>36</v>
      </c>
      <c r="D63" s="9" t="s">
        <v>165</v>
      </c>
      <c r="E63" s="9" t="s">
        <v>166</v>
      </c>
      <c r="F63" s="9" t="s">
        <v>169</v>
      </c>
      <c r="G63" s="9"/>
      <c r="H63" s="9" t="s">
        <v>40</v>
      </c>
      <c r="I63" s="9">
        <v>0</v>
      </c>
      <c r="J63" s="5">
        <v>710000000</v>
      </c>
      <c r="K63" s="9" t="s">
        <v>41</v>
      </c>
      <c r="L63" s="9" t="s">
        <v>721</v>
      </c>
      <c r="M63" s="9" t="s">
        <v>42</v>
      </c>
      <c r="N63" s="9" t="s">
        <v>43</v>
      </c>
      <c r="O63" s="10" t="s">
        <v>300</v>
      </c>
      <c r="P63" s="9" t="s">
        <v>301</v>
      </c>
      <c r="Q63" s="9">
        <v>796</v>
      </c>
      <c r="R63" s="9" t="s">
        <v>54</v>
      </c>
      <c r="S63" s="14">
        <v>5</v>
      </c>
      <c r="T63" s="1">
        <v>1937.5</v>
      </c>
      <c r="U63" s="1">
        <f t="shared" ref="U63" si="16">S63*T63</f>
        <v>9687.5</v>
      </c>
      <c r="V63" s="1">
        <f t="shared" si="0"/>
        <v>10850</v>
      </c>
      <c r="W63" s="16"/>
      <c r="X63" s="16">
        <v>2018</v>
      </c>
      <c r="Y63" s="8"/>
    </row>
    <row r="64" spans="2:25" s="34" customFormat="1" ht="51" x14ac:dyDescent="0.25">
      <c r="B64" s="9" t="s">
        <v>172</v>
      </c>
      <c r="C64" s="9" t="s">
        <v>36</v>
      </c>
      <c r="D64" s="9" t="s">
        <v>165</v>
      </c>
      <c r="E64" s="9" t="s">
        <v>166</v>
      </c>
      <c r="F64" s="9" t="s">
        <v>171</v>
      </c>
      <c r="G64" s="9"/>
      <c r="H64" s="9" t="s">
        <v>40</v>
      </c>
      <c r="I64" s="9">
        <v>0</v>
      </c>
      <c r="J64" s="5">
        <v>710000000</v>
      </c>
      <c r="K64" s="9" t="s">
        <v>41</v>
      </c>
      <c r="L64" s="9" t="s">
        <v>721</v>
      </c>
      <c r="M64" s="9" t="s">
        <v>42</v>
      </c>
      <c r="N64" s="9" t="s">
        <v>43</v>
      </c>
      <c r="O64" s="10" t="s">
        <v>300</v>
      </c>
      <c r="P64" s="9" t="s">
        <v>301</v>
      </c>
      <c r="Q64" s="9">
        <v>796</v>
      </c>
      <c r="R64" s="9" t="s">
        <v>54</v>
      </c>
      <c r="S64" s="14">
        <v>2</v>
      </c>
      <c r="T64" s="1">
        <v>13392</v>
      </c>
      <c r="U64" s="1">
        <v>0</v>
      </c>
      <c r="V64" s="1">
        <f t="shared" si="0"/>
        <v>0</v>
      </c>
      <c r="W64" s="16"/>
      <c r="X64" s="16">
        <v>2018</v>
      </c>
      <c r="Y64" s="8" t="s">
        <v>709</v>
      </c>
    </row>
    <row r="65" spans="2:25" s="34" customFormat="1" ht="51" x14ac:dyDescent="0.25">
      <c r="B65" s="9" t="s">
        <v>176</v>
      </c>
      <c r="C65" s="9" t="s">
        <v>36</v>
      </c>
      <c r="D65" s="9" t="s">
        <v>173</v>
      </c>
      <c r="E65" s="9" t="s">
        <v>174</v>
      </c>
      <c r="F65" s="9" t="s">
        <v>175</v>
      </c>
      <c r="G65" s="9"/>
      <c r="H65" s="9" t="s">
        <v>40</v>
      </c>
      <c r="I65" s="9">
        <v>0</v>
      </c>
      <c r="J65" s="5">
        <v>710000000</v>
      </c>
      <c r="K65" s="9" t="s">
        <v>41</v>
      </c>
      <c r="L65" s="9" t="s">
        <v>721</v>
      </c>
      <c r="M65" s="9" t="s">
        <v>42</v>
      </c>
      <c r="N65" s="9" t="s">
        <v>43</v>
      </c>
      <c r="O65" s="10" t="s">
        <v>300</v>
      </c>
      <c r="P65" s="9" t="s">
        <v>301</v>
      </c>
      <c r="Q65" s="9">
        <v>778</v>
      </c>
      <c r="R65" s="9" t="s">
        <v>77</v>
      </c>
      <c r="S65" s="14">
        <v>40</v>
      </c>
      <c r="T65" s="1">
        <v>107.14285714285714</v>
      </c>
      <c r="U65" s="1">
        <f t="shared" ref="U65:U67" si="17">S65*T65</f>
        <v>4285.7142857142853</v>
      </c>
      <c r="V65" s="1">
        <f t="shared" si="0"/>
        <v>4800</v>
      </c>
      <c r="W65" s="16"/>
      <c r="X65" s="16">
        <v>2018</v>
      </c>
      <c r="Y65" s="8"/>
    </row>
    <row r="66" spans="2:25" s="34" customFormat="1" ht="51" x14ac:dyDescent="0.25">
      <c r="B66" s="9" t="s">
        <v>178</v>
      </c>
      <c r="C66" s="9" t="s">
        <v>36</v>
      </c>
      <c r="D66" s="9" t="s">
        <v>173</v>
      </c>
      <c r="E66" s="9" t="s">
        <v>174</v>
      </c>
      <c r="F66" s="9" t="s">
        <v>177</v>
      </c>
      <c r="G66" s="9"/>
      <c r="H66" s="9" t="s">
        <v>40</v>
      </c>
      <c r="I66" s="9">
        <v>0</v>
      </c>
      <c r="J66" s="5">
        <v>710000000</v>
      </c>
      <c r="K66" s="9" t="s">
        <v>41</v>
      </c>
      <c r="L66" s="9" t="s">
        <v>721</v>
      </c>
      <c r="M66" s="9" t="s">
        <v>42</v>
      </c>
      <c r="N66" s="9" t="s">
        <v>43</v>
      </c>
      <c r="O66" s="10" t="s">
        <v>300</v>
      </c>
      <c r="P66" s="9" t="s">
        <v>301</v>
      </c>
      <c r="Q66" s="9">
        <v>778</v>
      </c>
      <c r="R66" s="9" t="s">
        <v>77</v>
      </c>
      <c r="S66" s="14">
        <v>40</v>
      </c>
      <c r="T66" s="1">
        <v>133.92857142857142</v>
      </c>
      <c r="U66" s="1">
        <f t="shared" si="17"/>
        <v>5357.1428571428569</v>
      </c>
      <c r="V66" s="1">
        <f t="shared" si="0"/>
        <v>6000</v>
      </c>
      <c r="W66" s="16"/>
      <c r="X66" s="9">
        <v>2018</v>
      </c>
      <c r="Y66" s="8"/>
    </row>
    <row r="67" spans="2:25" s="34" customFormat="1" ht="51" x14ac:dyDescent="0.25">
      <c r="B67" s="9" t="s">
        <v>180</v>
      </c>
      <c r="C67" s="9" t="s">
        <v>36</v>
      </c>
      <c r="D67" s="9" t="s">
        <v>173</v>
      </c>
      <c r="E67" s="9" t="s">
        <v>174</v>
      </c>
      <c r="F67" s="9" t="s">
        <v>179</v>
      </c>
      <c r="G67" s="9"/>
      <c r="H67" s="9" t="s">
        <v>40</v>
      </c>
      <c r="I67" s="9">
        <v>0</v>
      </c>
      <c r="J67" s="5">
        <v>710000000</v>
      </c>
      <c r="K67" s="9" t="s">
        <v>41</v>
      </c>
      <c r="L67" s="9" t="s">
        <v>721</v>
      </c>
      <c r="M67" s="9" t="s">
        <v>42</v>
      </c>
      <c r="N67" s="9" t="s">
        <v>43</v>
      </c>
      <c r="O67" s="10" t="s">
        <v>300</v>
      </c>
      <c r="P67" s="9" t="s">
        <v>301</v>
      </c>
      <c r="Q67" s="9">
        <v>778</v>
      </c>
      <c r="R67" s="9" t="s">
        <v>77</v>
      </c>
      <c r="S67" s="14">
        <v>20</v>
      </c>
      <c r="T67" s="1">
        <v>982.14285714285711</v>
      </c>
      <c r="U67" s="1">
        <f t="shared" si="17"/>
        <v>19642.857142857141</v>
      </c>
      <c r="V67" s="1">
        <f t="shared" si="0"/>
        <v>22000</v>
      </c>
      <c r="W67" s="16"/>
      <c r="X67" s="16">
        <v>2018</v>
      </c>
      <c r="Y67" s="8"/>
    </row>
    <row r="68" spans="2:25" s="34" customFormat="1" ht="51" x14ac:dyDescent="0.25">
      <c r="B68" s="9" t="s">
        <v>184</v>
      </c>
      <c r="C68" s="9" t="s">
        <v>36</v>
      </c>
      <c r="D68" s="9" t="s">
        <v>181</v>
      </c>
      <c r="E68" s="9" t="s">
        <v>182</v>
      </c>
      <c r="F68" s="9" t="s">
        <v>183</v>
      </c>
      <c r="G68" s="9"/>
      <c r="H68" s="9" t="s">
        <v>40</v>
      </c>
      <c r="I68" s="9">
        <v>0</v>
      </c>
      <c r="J68" s="5">
        <v>710000000</v>
      </c>
      <c r="K68" s="9" t="s">
        <v>41</v>
      </c>
      <c r="L68" s="9" t="s">
        <v>721</v>
      </c>
      <c r="M68" s="9" t="s">
        <v>42</v>
      </c>
      <c r="N68" s="9" t="s">
        <v>43</v>
      </c>
      <c r="O68" s="10" t="s">
        <v>300</v>
      </c>
      <c r="P68" s="9" t="s">
        <v>301</v>
      </c>
      <c r="Q68" s="9">
        <v>796</v>
      </c>
      <c r="R68" s="9" t="s">
        <v>54</v>
      </c>
      <c r="S68" s="14">
        <v>10</v>
      </c>
      <c r="T68" s="1">
        <v>2946.4285714285716</v>
      </c>
      <c r="U68" s="1">
        <v>0</v>
      </c>
      <c r="V68" s="1">
        <f t="shared" si="0"/>
        <v>0</v>
      </c>
      <c r="W68" s="16"/>
      <c r="X68" s="16">
        <v>2018</v>
      </c>
      <c r="Y68" s="8" t="s">
        <v>708</v>
      </c>
    </row>
    <row r="69" spans="2:25" s="34" customFormat="1" ht="51" x14ac:dyDescent="0.25">
      <c r="B69" s="9" t="s">
        <v>716</v>
      </c>
      <c r="C69" s="9" t="s">
        <v>36</v>
      </c>
      <c r="D69" s="9" t="s">
        <v>181</v>
      </c>
      <c r="E69" s="9" t="s">
        <v>182</v>
      </c>
      <c r="F69" s="9" t="s">
        <v>183</v>
      </c>
      <c r="G69" s="9"/>
      <c r="H69" s="9" t="s">
        <v>40</v>
      </c>
      <c r="I69" s="9">
        <v>0</v>
      </c>
      <c r="J69" s="5">
        <v>710000000</v>
      </c>
      <c r="K69" s="9" t="s">
        <v>41</v>
      </c>
      <c r="L69" s="9" t="s">
        <v>721</v>
      </c>
      <c r="M69" s="9" t="s">
        <v>42</v>
      </c>
      <c r="N69" s="9" t="s">
        <v>43</v>
      </c>
      <c r="O69" s="10" t="s">
        <v>300</v>
      </c>
      <c r="P69" s="9" t="s">
        <v>301</v>
      </c>
      <c r="Q69" s="9">
        <v>796</v>
      </c>
      <c r="R69" s="9" t="s">
        <v>54</v>
      </c>
      <c r="S69" s="14">
        <v>5</v>
      </c>
      <c r="T69" s="1">
        <v>2946.4285714285716</v>
      </c>
      <c r="U69" s="1">
        <f t="shared" ref="U69" si="18">S69*T69</f>
        <v>14732.142857142859</v>
      </c>
      <c r="V69" s="1">
        <f t="shared" si="0"/>
        <v>16500</v>
      </c>
      <c r="W69" s="16"/>
      <c r="X69" s="16">
        <v>2018</v>
      </c>
      <c r="Y69" s="8"/>
    </row>
    <row r="70" spans="2:25" s="34" customFormat="1" ht="51" x14ac:dyDescent="0.25">
      <c r="B70" s="9" t="s">
        <v>188</v>
      </c>
      <c r="C70" s="9" t="s">
        <v>36</v>
      </c>
      <c r="D70" s="9" t="s">
        <v>185</v>
      </c>
      <c r="E70" s="9" t="s">
        <v>186</v>
      </c>
      <c r="F70" s="9" t="s">
        <v>187</v>
      </c>
      <c r="G70" s="9"/>
      <c r="H70" s="9" t="s">
        <v>40</v>
      </c>
      <c r="I70" s="9">
        <v>0</v>
      </c>
      <c r="J70" s="5">
        <v>710000000</v>
      </c>
      <c r="K70" s="9" t="s">
        <v>41</v>
      </c>
      <c r="L70" s="9" t="s">
        <v>721</v>
      </c>
      <c r="M70" s="9" t="s">
        <v>42</v>
      </c>
      <c r="N70" s="9" t="s">
        <v>43</v>
      </c>
      <c r="O70" s="10" t="s">
        <v>300</v>
      </c>
      <c r="P70" s="9" t="s">
        <v>301</v>
      </c>
      <c r="Q70" s="9">
        <v>796</v>
      </c>
      <c r="R70" s="9" t="s">
        <v>54</v>
      </c>
      <c r="S70" s="14">
        <v>10</v>
      </c>
      <c r="T70" s="1">
        <v>1339</v>
      </c>
      <c r="U70" s="1">
        <v>0</v>
      </c>
      <c r="V70" s="1">
        <f t="shared" si="0"/>
        <v>0</v>
      </c>
      <c r="W70" s="16"/>
      <c r="X70" s="16">
        <v>2018</v>
      </c>
      <c r="Y70" s="8" t="s">
        <v>708</v>
      </c>
    </row>
    <row r="71" spans="2:25" s="34" customFormat="1" ht="51" x14ac:dyDescent="0.25">
      <c r="B71" s="9" t="s">
        <v>745</v>
      </c>
      <c r="C71" s="9" t="s">
        <v>36</v>
      </c>
      <c r="D71" s="9" t="s">
        <v>185</v>
      </c>
      <c r="E71" s="9" t="s">
        <v>186</v>
      </c>
      <c r="F71" s="9" t="s">
        <v>187</v>
      </c>
      <c r="G71" s="9"/>
      <c r="H71" s="9" t="s">
        <v>40</v>
      </c>
      <c r="I71" s="9">
        <v>0</v>
      </c>
      <c r="J71" s="5">
        <v>710000000</v>
      </c>
      <c r="K71" s="9" t="s">
        <v>41</v>
      </c>
      <c r="L71" s="9" t="s">
        <v>721</v>
      </c>
      <c r="M71" s="9" t="s">
        <v>42</v>
      </c>
      <c r="N71" s="9" t="s">
        <v>43</v>
      </c>
      <c r="O71" s="10" t="s">
        <v>300</v>
      </c>
      <c r="P71" s="9" t="s">
        <v>301</v>
      </c>
      <c r="Q71" s="9">
        <v>796</v>
      </c>
      <c r="R71" s="9" t="s">
        <v>54</v>
      </c>
      <c r="S71" s="14">
        <v>5</v>
      </c>
      <c r="T71" s="1">
        <v>1339.2857142857142</v>
      </c>
      <c r="U71" s="1">
        <f t="shared" ref="U71" si="19">S71*T71</f>
        <v>6696.4285714285706</v>
      </c>
      <c r="V71" s="1">
        <f t="shared" si="0"/>
        <v>7499.9999999999991</v>
      </c>
      <c r="W71" s="16"/>
      <c r="X71" s="16">
        <v>2018</v>
      </c>
      <c r="Y71" s="8"/>
    </row>
    <row r="72" spans="2:25" s="34" customFormat="1" ht="51" x14ac:dyDescent="0.25">
      <c r="B72" s="9" t="s">
        <v>192</v>
      </c>
      <c r="C72" s="9" t="s">
        <v>36</v>
      </c>
      <c r="D72" s="9" t="s">
        <v>189</v>
      </c>
      <c r="E72" s="9" t="s">
        <v>190</v>
      </c>
      <c r="F72" s="9" t="s">
        <v>191</v>
      </c>
      <c r="G72" s="9"/>
      <c r="H72" s="9" t="s">
        <v>40</v>
      </c>
      <c r="I72" s="9">
        <v>0</v>
      </c>
      <c r="J72" s="5">
        <v>710000000</v>
      </c>
      <c r="K72" s="9" t="s">
        <v>41</v>
      </c>
      <c r="L72" s="9" t="s">
        <v>721</v>
      </c>
      <c r="M72" s="9" t="s">
        <v>42</v>
      </c>
      <c r="N72" s="9" t="s">
        <v>43</v>
      </c>
      <c r="O72" s="10" t="s">
        <v>300</v>
      </c>
      <c r="P72" s="9" t="s">
        <v>301</v>
      </c>
      <c r="Q72" s="9">
        <v>796</v>
      </c>
      <c r="R72" s="9" t="s">
        <v>54</v>
      </c>
      <c r="S72" s="14">
        <v>20</v>
      </c>
      <c r="T72" s="1">
        <v>357</v>
      </c>
      <c r="U72" s="1">
        <v>0</v>
      </c>
      <c r="V72" s="1">
        <f t="shared" si="0"/>
        <v>0</v>
      </c>
      <c r="W72" s="16"/>
      <c r="X72" s="16">
        <v>2018</v>
      </c>
      <c r="Y72" s="8" t="s">
        <v>709</v>
      </c>
    </row>
    <row r="73" spans="2:25" s="34" customFormat="1" ht="51" x14ac:dyDescent="0.25">
      <c r="B73" s="9" t="s">
        <v>196</v>
      </c>
      <c r="C73" s="9" t="s">
        <v>36</v>
      </c>
      <c r="D73" s="9" t="s">
        <v>193</v>
      </c>
      <c r="E73" s="9" t="s">
        <v>194</v>
      </c>
      <c r="F73" s="9" t="s">
        <v>195</v>
      </c>
      <c r="G73" s="9"/>
      <c r="H73" s="9" t="s">
        <v>40</v>
      </c>
      <c r="I73" s="9">
        <v>0</v>
      </c>
      <c r="J73" s="5">
        <v>710000000</v>
      </c>
      <c r="K73" s="9" t="s">
        <v>41</v>
      </c>
      <c r="L73" s="9" t="s">
        <v>721</v>
      </c>
      <c r="M73" s="9" t="s">
        <v>42</v>
      </c>
      <c r="N73" s="9" t="s">
        <v>43</v>
      </c>
      <c r="O73" s="10" t="s">
        <v>300</v>
      </c>
      <c r="P73" s="9" t="s">
        <v>301</v>
      </c>
      <c r="Q73" s="9">
        <v>796</v>
      </c>
      <c r="R73" s="9" t="s">
        <v>54</v>
      </c>
      <c r="S73" s="14">
        <v>10</v>
      </c>
      <c r="T73" s="1">
        <v>3660.7142857142858</v>
      </c>
      <c r="U73" s="1">
        <v>0</v>
      </c>
      <c r="V73" s="1">
        <f t="shared" si="0"/>
        <v>0</v>
      </c>
      <c r="W73" s="16"/>
      <c r="X73" s="16">
        <v>2018</v>
      </c>
      <c r="Y73" s="8" t="s">
        <v>708</v>
      </c>
    </row>
    <row r="74" spans="2:25" s="34" customFormat="1" ht="51" x14ac:dyDescent="0.25">
      <c r="B74" s="9" t="s">
        <v>717</v>
      </c>
      <c r="C74" s="9" t="s">
        <v>36</v>
      </c>
      <c r="D74" s="9" t="s">
        <v>193</v>
      </c>
      <c r="E74" s="9" t="s">
        <v>194</v>
      </c>
      <c r="F74" s="9" t="s">
        <v>195</v>
      </c>
      <c r="G74" s="9"/>
      <c r="H74" s="9" t="s">
        <v>40</v>
      </c>
      <c r="I74" s="9">
        <v>0</v>
      </c>
      <c r="J74" s="5">
        <v>710000000</v>
      </c>
      <c r="K74" s="9" t="s">
        <v>41</v>
      </c>
      <c r="L74" s="9" t="s">
        <v>721</v>
      </c>
      <c r="M74" s="9" t="s">
        <v>42</v>
      </c>
      <c r="N74" s="9" t="s">
        <v>43</v>
      </c>
      <c r="O74" s="10" t="s">
        <v>300</v>
      </c>
      <c r="P74" s="9" t="s">
        <v>301</v>
      </c>
      <c r="Q74" s="9">
        <v>796</v>
      </c>
      <c r="R74" s="9" t="s">
        <v>54</v>
      </c>
      <c r="S74" s="14">
        <v>5</v>
      </c>
      <c r="T74" s="1">
        <v>3660.7142857142858</v>
      </c>
      <c r="U74" s="1">
        <f t="shared" ref="U74" si="20">S74*T74</f>
        <v>18303.571428571428</v>
      </c>
      <c r="V74" s="1">
        <f t="shared" si="0"/>
        <v>20500</v>
      </c>
      <c r="W74" s="16"/>
      <c r="X74" s="16">
        <v>2018</v>
      </c>
      <c r="Y74" s="8"/>
    </row>
    <row r="75" spans="2:25" s="34" customFormat="1" ht="51" x14ac:dyDescent="0.25">
      <c r="B75" s="9" t="s">
        <v>200</v>
      </c>
      <c r="C75" s="9" t="s">
        <v>36</v>
      </c>
      <c r="D75" s="9" t="s">
        <v>197</v>
      </c>
      <c r="E75" s="9" t="s">
        <v>198</v>
      </c>
      <c r="F75" s="9" t="s">
        <v>199</v>
      </c>
      <c r="G75" s="9"/>
      <c r="H75" s="9" t="s">
        <v>40</v>
      </c>
      <c r="I75" s="9">
        <v>0</v>
      </c>
      <c r="J75" s="5">
        <v>710000000</v>
      </c>
      <c r="K75" s="9" t="s">
        <v>41</v>
      </c>
      <c r="L75" s="9" t="s">
        <v>721</v>
      </c>
      <c r="M75" s="9" t="s">
        <v>42</v>
      </c>
      <c r="N75" s="9" t="s">
        <v>43</v>
      </c>
      <c r="O75" s="10" t="s">
        <v>300</v>
      </c>
      <c r="P75" s="9" t="s">
        <v>301</v>
      </c>
      <c r="Q75" s="9">
        <v>796</v>
      </c>
      <c r="R75" s="9" t="s">
        <v>54</v>
      </c>
      <c r="S75" s="14">
        <v>10</v>
      </c>
      <c r="T75" s="1">
        <v>3303.5714285714284</v>
      </c>
      <c r="U75" s="1">
        <v>0</v>
      </c>
      <c r="V75" s="1">
        <f t="shared" si="0"/>
        <v>0</v>
      </c>
      <c r="W75" s="16"/>
      <c r="X75" s="16">
        <v>2018</v>
      </c>
      <c r="Y75" s="8" t="s">
        <v>708</v>
      </c>
    </row>
    <row r="76" spans="2:25" s="34" customFormat="1" ht="51" x14ac:dyDescent="0.25">
      <c r="B76" s="9" t="s">
        <v>746</v>
      </c>
      <c r="C76" s="9" t="s">
        <v>36</v>
      </c>
      <c r="D76" s="9" t="s">
        <v>197</v>
      </c>
      <c r="E76" s="9" t="s">
        <v>198</v>
      </c>
      <c r="F76" s="9" t="s">
        <v>199</v>
      </c>
      <c r="G76" s="9"/>
      <c r="H76" s="9" t="s">
        <v>40</v>
      </c>
      <c r="I76" s="9">
        <v>0</v>
      </c>
      <c r="J76" s="5">
        <v>710000000</v>
      </c>
      <c r="K76" s="9" t="s">
        <v>41</v>
      </c>
      <c r="L76" s="9" t="s">
        <v>721</v>
      </c>
      <c r="M76" s="9" t="s">
        <v>42</v>
      </c>
      <c r="N76" s="9" t="s">
        <v>43</v>
      </c>
      <c r="O76" s="10" t="s">
        <v>300</v>
      </c>
      <c r="P76" s="9" t="s">
        <v>301</v>
      </c>
      <c r="Q76" s="9">
        <v>796</v>
      </c>
      <c r="R76" s="9" t="s">
        <v>54</v>
      </c>
      <c r="S76" s="14">
        <v>5</v>
      </c>
      <c r="T76" s="1">
        <v>3303.5714285714284</v>
      </c>
      <c r="U76" s="1">
        <f t="shared" ref="U76" si="21">S76*T76</f>
        <v>16517.857142857141</v>
      </c>
      <c r="V76" s="1">
        <f t="shared" si="0"/>
        <v>18500</v>
      </c>
      <c r="W76" s="16"/>
      <c r="X76" s="16">
        <v>2018</v>
      </c>
      <c r="Y76" s="8"/>
    </row>
    <row r="77" spans="2:25" s="34" customFormat="1" ht="51" x14ac:dyDescent="0.25">
      <c r="B77" s="9" t="s">
        <v>204</v>
      </c>
      <c r="C77" s="9" t="s">
        <v>36</v>
      </c>
      <c r="D77" s="9" t="s">
        <v>201</v>
      </c>
      <c r="E77" s="9" t="s">
        <v>202</v>
      </c>
      <c r="F77" s="9" t="s">
        <v>203</v>
      </c>
      <c r="G77" s="9"/>
      <c r="H77" s="9" t="s">
        <v>40</v>
      </c>
      <c r="I77" s="9">
        <v>0</v>
      </c>
      <c r="J77" s="5">
        <v>710000000</v>
      </c>
      <c r="K77" s="9" t="s">
        <v>41</v>
      </c>
      <c r="L77" s="9" t="s">
        <v>721</v>
      </c>
      <c r="M77" s="9" t="s">
        <v>42</v>
      </c>
      <c r="N77" s="9" t="s">
        <v>43</v>
      </c>
      <c r="O77" s="10" t="s">
        <v>300</v>
      </c>
      <c r="P77" s="9" t="s">
        <v>301</v>
      </c>
      <c r="Q77" s="9">
        <v>796</v>
      </c>
      <c r="R77" s="9" t="s">
        <v>54</v>
      </c>
      <c r="S77" s="14">
        <v>10</v>
      </c>
      <c r="T77" s="1">
        <v>3125</v>
      </c>
      <c r="U77" s="1">
        <v>0</v>
      </c>
      <c r="V77" s="1">
        <f t="shared" si="0"/>
        <v>0</v>
      </c>
      <c r="W77" s="16"/>
      <c r="X77" s="16">
        <v>2018</v>
      </c>
      <c r="Y77" s="8" t="s">
        <v>709</v>
      </c>
    </row>
    <row r="78" spans="2:25" s="34" customFormat="1" ht="102" x14ac:dyDescent="0.25">
      <c r="B78" s="9" t="s">
        <v>209</v>
      </c>
      <c r="C78" s="9" t="s">
        <v>36</v>
      </c>
      <c r="D78" s="9" t="s">
        <v>205</v>
      </c>
      <c r="E78" s="9" t="s">
        <v>206</v>
      </c>
      <c r="F78" s="9" t="s">
        <v>207</v>
      </c>
      <c r="G78" s="9" t="s">
        <v>208</v>
      </c>
      <c r="H78" s="9" t="s">
        <v>40</v>
      </c>
      <c r="I78" s="9">
        <v>0</v>
      </c>
      <c r="J78" s="5">
        <v>710000000</v>
      </c>
      <c r="K78" s="9" t="s">
        <v>41</v>
      </c>
      <c r="L78" s="9" t="s">
        <v>721</v>
      </c>
      <c r="M78" s="9" t="s">
        <v>42</v>
      </c>
      <c r="N78" s="9" t="s">
        <v>43</v>
      </c>
      <c r="O78" s="10" t="s">
        <v>300</v>
      </c>
      <c r="P78" s="9" t="s">
        <v>301</v>
      </c>
      <c r="Q78" s="9">
        <v>796</v>
      </c>
      <c r="R78" s="9" t="s">
        <v>54</v>
      </c>
      <c r="S78" s="14">
        <v>5</v>
      </c>
      <c r="T78" s="1">
        <v>5000</v>
      </c>
      <c r="U78" s="1">
        <v>0</v>
      </c>
      <c r="V78" s="1">
        <f t="shared" ref="V78:V142" si="22">U78+(U78*12%)</f>
        <v>0</v>
      </c>
      <c r="W78" s="16"/>
      <c r="X78" s="16">
        <v>2018</v>
      </c>
      <c r="Y78" s="8" t="s">
        <v>709</v>
      </c>
    </row>
    <row r="79" spans="2:25" s="34" customFormat="1" ht="114.75" x14ac:dyDescent="0.25">
      <c r="B79" s="9" t="s">
        <v>213</v>
      </c>
      <c r="C79" s="9" t="s">
        <v>36</v>
      </c>
      <c r="D79" s="9" t="s">
        <v>210</v>
      </c>
      <c r="E79" s="9" t="s">
        <v>206</v>
      </c>
      <c r="F79" s="9" t="s">
        <v>211</v>
      </c>
      <c r="G79" s="13" t="s">
        <v>212</v>
      </c>
      <c r="H79" s="9" t="s">
        <v>40</v>
      </c>
      <c r="I79" s="9">
        <v>0</v>
      </c>
      <c r="J79" s="5">
        <v>710000000</v>
      </c>
      <c r="K79" s="9" t="s">
        <v>41</v>
      </c>
      <c r="L79" s="9" t="s">
        <v>721</v>
      </c>
      <c r="M79" s="9" t="s">
        <v>42</v>
      </c>
      <c r="N79" s="9" t="s">
        <v>43</v>
      </c>
      <c r="O79" s="10" t="s">
        <v>300</v>
      </c>
      <c r="P79" s="9" t="s">
        <v>301</v>
      </c>
      <c r="Q79" s="9">
        <v>796</v>
      </c>
      <c r="R79" s="9" t="s">
        <v>54</v>
      </c>
      <c r="S79" s="14">
        <v>5</v>
      </c>
      <c r="T79" s="1">
        <v>8660.7142857142862</v>
      </c>
      <c r="U79" s="1">
        <f t="shared" ref="U79:U80" si="23">S79*T79</f>
        <v>43303.571428571435</v>
      </c>
      <c r="V79" s="1">
        <f t="shared" si="22"/>
        <v>48500.000000000007</v>
      </c>
      <c r="W79" s="16"/>
      <c r="X79" s="16">
        <v>2018</v>
      </c>
      <c r="Y79" s="8"/>
    </row>
    <row r="80" spans="2:25" s="34" customFormat="1" ht="51" x14ac:dyDescent="0.25">
      <c r="B80" s="9" t="s">
        <v>217</v>
      </c>
      <c r="C80" s="9" t="s">
        <v>36</v>
      </c>
      <c r="D80" s="9" t="s">
        <v>214</v>
      </c>
      <c r="E80" s="9" t="s">
        <v>215</v>
      </c>
      <c r="F80" s="9" t="s">
        <v>216</v>
      </c>
      <c r="G80" s="9"/>
      <c r="H80" s="9" t="s">
        <v>40</v>
      </c>
      <c r="I80" s="9">
        <v>0</v>
      </c>
      <c r="J80" s="5">
        <v>710000000</v>
      </c>
      <c r="K80" s="9" t="s">
        <v>41</v>
      </c>
      <c r="L80" s="9" t="s">
        <v>721</v>
      </c>
      <c r="M80" s="9" t="s">
        <v>42</v>
      </c>
      <c r="N80" s="9" t="s">
        <v>43</v>
      </c>
      <c r="O80" s="10" t="s">
        <v>300</v>
      </c>
      <c r="P80" s="9" t="s">
        <v>301</v>
      </c>
      <c r="Q80" s="9">
        <v>778</v>
      </c>
      <c r="R80" s="9" t="s">
        <v>77</v>
      </c>
      <c r="S80" s="14">
        <v>10</v>
      </c>
      <c r="T80" s="1">
        <v>4910.7142857142853</v>
      </c>
      <c r="U80" s="1">
        <f t="shared" si="23"/>
        <v>49107.142857142855</v>
      </c>
      <c r="V80" s="1">
        <f t="shared" si="22"/>
        <v>55000</v>
      </c>
      <c r="W80" s="16"/>
      <c r="X80" s="16">
        <v>2018</v>
      </c>
      <c r="Y80" s="8"/>
    </row>
    <row r="81" spans="2:25" s="34" customFormat="1" ht="51" x14ac:dyDescent="0.25">
      <c r="B81" s="9" t="s">
        <v>221</v>
      </c>
      <c r="C81" s="9" t="s">
        <v>36</v>
      </c>
      <c r="D81" s="9" t="s">
        <v>218</v>
      </c>
      <c r="E81" s="9" t="s">
        <v>219</v>
      </c>
      <c r="F81" s="9" t="s">
        <v>220</v>
      </c>
      <c r="G81" s="9"/>
      <c r="H81" s="9" t="s">
        <v>40</v>
      </c>
      <c r="I81" s="9">
        <v>0</v>
      </c>
      <c r="J81" s="5">
        <v>710000000</v>
      </c>
      <c r="K81" s="9" t="s">
        <v>41</v>
      </c>
      <c r="L81" s="9" t="s">
        <v>721</v>
      </c>
      <c r="M81" s="9" t="s">
        <v>42</v>
      </c>
      <c r="N81" s="9" t="s">
        <v>43</v>
      </c>
      <c r="O81" s="10" t="s">
        <v>300</v>
      </c>
      <c r="P81" s="9" t="s">
        <v>301</v>
      </c>
      <c r="Q81" s="9">
        <v>778</v>
      </c>
      <c r="R81" s="9" t="s">
        <v>77</v>
      </c>
      <c r="S81" s="14">
        <v>14</v>
      </c>
      <c r="T81" s="1">
        <v>695</v>
      </c>
      <c r="U81" s="1">
        <v>0</v>
      </c>
      <c r="V81" s="1">
        <f t="shared" si="22"/>
        <v>0</v>
      </c>
      <c r="W81" s="16"/>
      <c r="X81" s="16">
        <v>2018</v>
      </c>
      <c r="Y81" s="8" t="s">
        <v>709</v>
      </c>
    </row>
    <row r="82" spans="2:25" s="34" customFormat="1" ht="53.25" customHeight="1" x14ac:dyDescent="0.25">
      <c r="B82" s="9" t="s">
        <v>224</v>
      </c>
      <c r="C82" s="9" t="s">
        <v>36</v>
      </c>
      <c r="D82" s="9" t="s">
        <v>110</v>
      </c>
      <c r="E82" s="9" t="s">
        <v>111</v>
      </c>
      <c r="F82" s="9" t="s">
        <v>222</v>
      </c>
      <c r="G82" s="9" t="s">
        <v>223</v>
      </c>
      <c r="H82" s="9" t="s">
        <v>40</v>
      </c>
      <c r="I82" s="9">
        <v>0</v>
      </c>
      <c r="J82" s="5">
        <v>710000000</v>
      </c>
      <c r="K82" s="9" t="s">
        <v>41</v>
      </c>
      <c r="L82" s="9" t="s">
        <v>721</v>
      </c>
      <c r="M82" s="9" t="s">
        <v>42</v>
      </c>
      <c r="N82" s="9" t="s">
        <v>43</v>
      </c>
      <c r="O82" s="10" t="s">
        <v>300</v>
      </c>
      <c r="P82" s="9" t="s">
        <v>301</v>
      </c>
      <c r="Q82" s="9">
        <v>796</v>
      </c>
      <c r="R82" s="9" t="s">
        <v>54</v>
      </c>
      <c r="S82" s="14">
        <v>70</v>
      </c>
      <c r="T82" s="1">
        <v>625</v>
      </c>
      <c r="U82" s="1">
        <v>0</v>
      </c>
      <c r="V82" s="1">
        <f t="shared" si="22"/>
        <v>0</v>
      </c>
      <c r="W82" s="16"/>
      <c r="X82" s="16">
        <v>2018</v>
      </c>
      <c r="Y82" s="8" t="s">
        <v>708</v>
      </c>
    </row>
    <row r="83" spans="2:25" s="34" customFormat="1" ht="54.75" customHeight="1" x14ac:dyDescent="0.25">
      <c r="B83" s="9" t="s">
        <v>718</v>
      </c>
      <c r="C83" s="9" t="s">
        <v>36</v>
      </c>
      <c r="D83" s="9" t="s">
        <v>110</v>
      </c>
      <c r="E83" s="9" t="s">
        <v>111</v>
      </c>
      <c r="F83" s="9" t="s">
        <v>222</v>
      </c>
      <c r="G83" s="9" t="s">
        <v>223</v>
      </c>
      <c r="H83" s="9" t="s">
        <v>40</v>
      </c>
      <c r="I83" s="9">
        <v>0</v>
      </c>
      <c r="J83" s="5">
        <v>710000000</v>
      </c>
      <c r="K83" s="9" t="s">
        <v>41</v>
      </c>
      <c r="L83" s="9" t="s">
        <v>721</v>
      </c>
      <c r="M83" s="9" t="s">
        <v>42</v>
      </c>
      <c r="N83" s="9" t="s">
        <v>43</v>
      </c>
      <c r="O83" s="10" t="s">
        <v>300</v>
      </c>
      <c r="P83" s="9" t="s">
        <v>301</v>
      </c>
      <c r="Q83" s="9">
        <v>796</v>
      </c>
      <c r="R83" s="9" t="s">
        <v>54</v>
      </c>
      <c r="S83" s="14">
        <v>50</v>
      </c>
      <c r="T83" s="1">
        <v>625</v>
      </c>
      <c r="U83" s="1">
        <f t="shared" ref="U83" si="24">S83*T83</f>
        <v>31250</v>
      </c>
      <c r="V83" s="1">
        <f t="shared" si="22"/>
        <v>35000</v>
      </c>
      <c r="W83" s="16"/>
      <c r="X83" s="16">
        <v>2018</v>
      </c>
      <c r="Y83" s="8"/>
    </row>
    <row r="84" spans="2:25" s="34" customFormat="1" ht="51" x14ac:dyDescent="0.25">
      <c r="B84" s="9" t="s">
        <v>228</v>
      </c>
      <c r="C84" s="9" t="s">
        <v>36</v>
      </c>
      <c r="D84" s="9" t="s">
        <v>225</v>
      </c>
      <c r="E84" s="9" t="s">
        <v>226</v>
      </c>
      <c r="F84" s="9" t="s">
        <v>227</v>
      </c>
      <c r="G84" s="9"/>
      <c r="H84" s="9" t="s">
        <v>40</v>
      </c>
      <c r="I84" s="9">
        <v>0</v>
      </c>
      <c r="J84" s="5">
        <v>710000000</v>
      </c>
      <c r="K84" s="9" t="s">
        <v>41</v>
      </c>
      <c r="L84" s="9" t="s">
        <v>721</v>
      </c>
      <c r="M84" s="9" t="s">
        <v>42</v>
      </c>
      <c r="N84" s="9" t="s">
        <v>43</v>
      </c>
      <c r="O84" s="10" t="s">
        <v>300</v>
      </c>
      <c r="P84" s="9" t="s">
        <v>301</v>
      </c>
      <c r="Q84" s="9">
        <v>796</v>
      </c>
      <c r="R84" s="9" t="s">
        <v>54</v>
      </c>
      <c r="S84" s="14">
        <v>14</v>
      </c>
      <c r="T84" s="1">
        <v>84.821428571428569</v>
      </c>
      <c r="U84" s="1">
        <v>0</v>
      </c>
      <c r="V84" s="1">
        <f t="shared" si="22"/>
        <v>0</v>
      </c>
      <c r="W84" s="16"/>
      <c r="X84" s="16">
        <v>2018</v>
      </c>
      <c r="Y84" s="8" t="s">
        <v>708</v>
      </c>
    </row>
    <row r="85" spans="2:25" s="34" customFormat="1" ht="51" x14ac:dyDescent="0.25">
      <c r="B85" s="9" t="s">
        <v>747</v>
      </c>
      <c r="C85" s="9" t="s">
        <v>36</v>
      </c>
      <c r="D85" s="9" t="s">
        <v>225</v>
      </c>
      <c r="E85" s="9" t="s">
        <v>226</v>
      </c>
      <c r="F85" s="9" t="s">
        <v>227</v>
      </c>
      <c r="G85" s="9"/>
      <c r="H85" s="9" t="s">
        <v>40</v>
      </c>
      <c r="I85" s="9">
        <v>0</v>
      </c>
      <c r="J85" s="5">
        <v>710000000</v>
      </c>
      <c r="K85" s="9" t="s">
        <v>41</v>
      </c>
      <c r="L85" s="9" t="s">
        <v>721</v>
      </c>
      <c r="M85" s="9" t="s">
        <v>42</v>
      </c>
      <c r="N85" s="9" t="s">
        <v>43</v>
      </c>
      <c r="O85" s="10" t="s">
        <v>300</v>
      </c>
      <c r="P85" s="9" t="s">
        <v>301</v>
      </c>
      <c r="Q85" s="9">
        <v>796</v>
      </c>
      <c r="R85" s="9" t="s">
        <v>54</v>
      </c>
      <c r="S85" s="14">
        <v>10</v>
      </c>
      <c r="T85" s="1">
        <v>84.821428571428569</v>
      </c>
      <c r="U85" s="1">
        <f t="shared" ref="U85:U86" si="25">S85*T85</f>
        <v>848.21428571428567</v>
      </c>
      <c r="V85" s="1">
        <f t="shared" si="22"/>
        <v>950</v>
      </c>
      <c r="W85" s="16"/>
      <c r="X85" s="16">
        <v>2018</v>
      </c>
      <c r="Y85" s="8"/>
    </row>
    <row r="86" spans="2:25" s="34" customFormat="1" ht="51" x14ac:dyDescent="0.25">
      <c r="B86" s="9" t="s">
        <v>232</v>
      </c>
      <c r="C86" s="9" t="s">
        <v>36</v>
      </c>
      <c r="D86" s="9" t="s">
        <v>229</v>
      </c>
      <c r="E86" s="9" t="s">
        <v>226</v>
      </c>
      <c r="F86" s="9" t="s">
        <v>230</v>
      </c>
      <c r="G86" s="9" t="s">
        <v>231</v>
      </c>
      <c r="H86" s="9" t="s">
        <v>40</v>
      </c>
      <c r="I86" s="9">
        <v>0</v>
      </c>
      <c r="J86" s="5">
        <v>710000000</v>
      </c>
      <c r="K86" s="9" t="s">
        <v>41</v>
      </c>
      <c r="L86" s="9" t="s">
        <v>721</v>
      </c>
      <c r="M86" s="9" t="s">
        <v>42</v>
      </c>
      <c r="N86" s="9" t="s">
        <v>43</v>
      </c>
      <c r="O86" s="10" t="s">
        <v>300</v>
      </c>
      <c r="P86" s="9" t="s">
        <v>301</v>
      </c>
      <c r="Q86" s="9">
        <v>796</v>
      </c>
      <c r="R86" s="9" t="s">
        <v>54</v>
      </c>
      <c r="S86" s="14">
        <v>1</v>
      </c>
      <c r="T86" s="1">
        <v>3482.1428571428573</v>
      </c>
      <c r="U86" s="1">
        <f t="shared" si="25"/>
        <v>3482.1428571428573</v>
      </c>
      <c r="V86" s="1">
        <f t="shared" si="22"/>
        <v>3900</v>
      </c>
      <c r="W86" s="16"/>
      <c r="X86" s="16">
        <v>2018</v>
      </c>
      <c r="Y86" s="8"/>
    </row>
    <row r="87" spans="2:25" s="34" customFormat="1" ht="51" x14ac:dyDescent="0.25">
      <c r="B87" s="9" t="s">
        <v>236</v>
      </c>
      <c r="C87" s="9" t="s">
        <v>36</v>
      </c>
      <c r="D87" s="9" t="s">
        <v>233</v>
      </c>
      <c r="E87" s="9" t="s">
        <v>234</v>
      </c>
      <c r="F87" s="9" t="s">
        <v>235</v>
      </c>
      <c r="G87" s="9"/>
      <c r="H87" s="9" t="s">
        <v>40</v>
      </c>
      <c r="I87" s="9">
        <v>0</v>
      </c>
      <c r="J87" s="5">
        <v>710000000</v>
      </c>
      <c r="K87" s="9" t="s">
        <v>41</v>
      </c>
      <c r="L87" s="9" t="s">
        <v>721</v>
      </c>
      <c r="M87" s="9" t="s">
        <v>42</v>
      </c>
      <c r="N87" s="9" t="s">
        <v>43</v>
      </c>
      <c r="O87" s="10" t="s">
        <v>300</v>
      </c>
      <c r="P87" s="9" t="s">
        <v>301</v>
      </c>
      <c r="Q87" s="9">
        <v>796</v>
      </c>
      <c r="R87" s="9" t="s">
        <v>54</v>
      </c>
      <c r="S87" s="14">
        <v>10</v>
      </c>
      <c r="T87" s="1">
        <v>714.28571428571433</v>
      </c>
      <c r="U87" s="1">
        <v>0</v>
      </c>
      <c r="V87" s="1">
        <f t="shared" si="22"/>
        <v>0</v>
      </c>
      <c r="W87" s="16"/>
      <c r="X87" s="16">
        <v>2018</v>
      </c>
      <c r="Y87" s="8" t="s">
        <v>708</v>
      </c>
    </row>
    <row r="88" spans="2:25" s="34" customFormat="1" ht="51" x14ac:dyDescent="0.25">
      <c r="B88" s="9" t="s">
        <v>719</v>
      </c>
      <c r="C88" s="9" t="s">
        <v>36</v>
      </c>
      <c r="D88" s="9" t="s">
        <v>233</v>
      </c>
      <c r="E88" s="9" t="s">
        <v>234</v>
      </c>
      <c r="F88" s="9" t="s">
        <v>235</v>
      </c>
      <c r="G88" s="9"/>
      <c r="H88" s="9" t="s">
        <v>40</v>
      </c>
      <c r="I88" s="9">
        <v>0</v>
      </c>
      <c r="J88" s="5">
        <v>710000000</v>
      </c>
      <c r="K88" s="9" t="s">
        <v>41</v>
      </c>
      <c r="L88" s="9" t="s">
        <v>721</v>
      </c>
      <c r="M88" s="9" t="s">
        <v>42</v>
      </c>
      <c r="N88" s="9" t="s">
        <v>43</v>
      </c>
      <c r="O88" s="10" t="s">
        <v>300</v>
      </c>
      <c r="P88" s="9" t="s">
        <v>301</v>
      </c>
      <c r="Q88" s="9">
        <v>796</v>
      </c>
      <c r="R88" s="9" t="s">
        <v>54</v>
      </c>
      <c r="S88" s="14">
        <v>5</v>
      </c>
      <c r="T88" s="1">
        <v>714.28571428571433</v>
      </c>
      <c r="U88" s="1">
        <f t="shared" ref="U88" si="26">S88*T88</f>
        <v>3571.4285714285716</v>
      </c>
      <c r="V88" s="1">
        <f t="shared" si="22"/>
        <v>4000</v>
      </c>
      <c r="W88" s="16"/>
      <c r="X88" s="16">
        <v>2018</v>
      </c>
      <c r="Y88" s="8"/>
    </row>
    <row r="89" spans="2:25" s="34" customFormat="1" ht="51" x14ac:dyDescent="0.25">
      <c r="B89" s="9" t="s">
        <v>238</v>
      </c>
      <c r="C89" s="9" t="s">
        <v>36</v>
      </c>
      <c r="D89" s="9" t="s">
        <v>233</v>
      </c>
      <c r="E89" s="9" t="s">
        <v>234</v>
      </c>
      <c r="F89" s="9" t="s">
        <v>237</v>
      </c>
      <c r="G89" s="9"/>
      <c r="H89" s="9" t="s">
        <v>40</v>
      </c>
      <c r="I89" s="9">
        <v>0</v>
      </c>
      <c r="J89" s="5">
        <v>710000000</v>
      </c>
      <c r="K89" s="9" t="s">
        <v>41</v>
      </c>
      <c r="L89" s="9" t="s">
        <v>721</v>
      </c>
      <c r="M89" s="9" t="s">
        <v>42</v>
      </c>
      <c r="N89" s="9" t="s">
        <v>43</v>
      </c>
      <c r="O89" s="10" t="s">
        <v>300</v>
      </c>
      <c r="P89" s="9" t="s">
        <v>301</v>
      </c>
      <c r="Q89" s="9">
        <v>796</v>
      </c>
      <c r="R89" s="9" t="s">
        <v>54</v>
      </c>
      <c r="S89" s="14">
        <v>40</v>
      </c>
      <c r="T89" s="1">
        <v>446.42857142857144</v>
      </c>
      <c r="U89" s="1">
        <v>0</v>
      </c>
      <c r="V89" s="1">
        <f t="shared" si="22"/>
        <v>0</v>
      </c>
      <c r="W89" s="16"/>
      <c r="X89" s="16">
        <v>2018</v>
      </c>
      <c r="Y89" s="8" t="s">
        <v>708</v>
      </c>
    </row>
    <row r="90" spans="2:25" s="34" customFormat="1" ht="51" x14ac:dyDescent="0.25">
      <c r="B90" s="9" t="s">
        <v>720</v>
      </c>
      <c r="C90" s="9" t="s">
        <v>36</v>
      </c>
      <c r="D90" s="9" t="s">
        <v>233</v>
      </c>
      <c r="E90" s="9" t="s">
        <v>234</v>
      </c>
      <c r="F90" s="9" t="s">
        <v>237</v>
      </c>
      <c r="G90" s="9"/>
      <c r="H90" s="9" t="s">
        <v>40</v>
      </c>
      <c r="I90" s="9">
        <v>0</v>
      </c>
      <c r="J90" s="5">
        <v>710000000</v>
      </c>
      <c r="K90" s="9" t="s">
        <v>41</v>
      </c>
      <c r="L90" s="9" t="s">
        <v>721</v>
      </c>
      <c r="M90" s="9" t="s">
        <v>42</v>
      </c>
      <c r="N90" s="9" t="s">
        <v>43</v>
      </c>
      <c r="O90" s="10" t="s">
        <v>300</v>
      </c>
      <c r="P90" s="9" t="s">
        <v>301</v>
      </c>
      <c r="Q90" s="9">
        <v>796</v>
      </c>
      <c r="R90" s="9" t="s">
        <v>54</v>
      </c>
      <c r="S90" s="14">
        <v>5</v>
      </c>
      <c r="T90" s="1">
        <v>446.42857142857144</v>
      </c>
      <c r="U90" s="1">
        <f t="shared" ref="U90" si="27">S90*T90</f>
        <v>2232.1428571428573</v>
      </c>
      <c r="V90" s="1">
        <f t="shared" si="22"/>
        <v>2500</v>
      </c>
      <c r="W90" s="16"/>
      <c r="X90" s="16">
        <v>2018</v>
      </c>
      <c r="Y90" s="8"/>
    </row>
    <row r="91" spans="2:25" s="34" customFormat="1" ht="51" x14ac:dyDescent="0.25">
      <c r="B91" s="9" t="s">
        <v>242</v>
      </c>
      <c r="C91" s="9" t="s">
        <v>36</v>
      </c>
      <c r="D91" s="9" t="s">
        <v>110</v>
      </c>
      <c r="E91" s="9" t="s">
        <v>239</v>
      </c>
      <c r="F91" s="9" t="s">
        <v>240</v>
      </c>
      <c r="G91" s="9" t="s">
        <v>241</v>
      </c>
      <c r="H91" s="9" t="s">
        <v>40</v>
      </c>
      <c r="I91" s="9">
        <v>0</v>
      </c>
      <c r="J91" s="5">
        <v>710000000</v>
      </c>
      <c r="K91" s="9" t="s">
        <v>41</v>
      </c>
      <c r="L91" s="9" t="s">
        <v>721</v>
      </c>
      <c r="M91" s="9" t="s">
        <v>42</v>
      </c>
      <c r="N91" s="9" t="s">
        <v>43</v>
      </c>
      <c r="O91" s="10" t="s">
        <v>300</v>
      </c>
      <c r="P91" s="9" t="s">
        <v>301</v>
      </c>
      <c r="Q91" s="9">
        <v>796</v>
      </c>
      <c r="R91" s="9" t="s">
        <v>54</v>
      </c>
      <c r="S91" s="14">
        <v>7</v>
      </c>
      <c r="T91" s="1">
        <v>1339.2857142857142</v>
      </c>
      <c r="U91" s="1">
        <v>0</v>
      </c>
      <c r="V91" s="1">
        <f t="shared" si="22"/>
        <v>0</v>
      </c>
      <c r="W91" s="16"/>
      <c r="X91" s="16">
        <v>2018</v>
      </c>
      <c r="Y91" s="8" t="s">
        <v>708</v>
      </c>
    </row>
    <row r="92" spans="2:25" s="34" customFormat="1" ht="51" x14ac:dyDescent="0.25">
      <c r="B92" s="9" t="s">
        <v>748</v>
      </c>
      <c r="C92" s="9" t="s">
        <v>36</v>
      </c>
      <c r="D92" s="9" t="s">
        <v>110</v>
      </c>
      <c r="E92" s="9" t="s">
        <v>239</v>
      </c>
      <c r="F92" s="9" t="s">
        <v>240</v>
      </c>
      <c r="G92" s="9" t="s">
        <v>241</v>
      </c>
      <c r="H92" s="9" t="s">
        <v>40</v>
      </c>
      <c r="I92" s="9">
        <v>0</v>
      </c>
      <c r="J92" s="5">
        <v>710000000</v>
      </c>
      <c r="K92" s="9" t="s">
        <v>41</v>
      </c>
      <c r="L92" s="9" t="s">
        <v>721</v>
      </c>
      <c r="M92" s="9" t="s">
        <v>42</v>
      </c>
      <c r="N92" s="9" t="s">
        <v>43</v>
      </c>
      <c r="O92" s="10" t="s">
        <v>300</v>
      </c>
      <c r="P92" s="9" t="s">
        <v>301</v>
      </c>
      <c r="Q92" s="9">
        <v>796</v>
      </c>
      <c r="R92" s="9" t="s">
        <v>54</v>
      </c>
      <c r="S92" s="14">
        <v>5</v>
      </c>
      <c r="T92" s="1">
        <v>1339.2857142857142</v>
      </c>
      <c r="U92" s="1">
        <f t="shared" ref="U92" si="28">S92*T92</f>
        <v>6696.4285714285706</v>
      </c>
      <c r="V92" s="1">
        <f t="shared" si="22"/>
        <v>7499.9999999999991</v>
      </c>
      <c r="W92" s="16"/>
      <c r="X92" s="16">
        <v>2018</v>
      </c>
      <c r="Y92" s="8"/>
    </row>
    <row r="93" spans="2:25" s="34" customFormat="1" ht="51" x14ac:dyDescent="0.25">
      <c r="B93" s="9" t="s">
        <v>246</v>
      </c>
      <c r="C93" s="9" t="s">
        <v>36</v>
      </c>
      <c r="D93" s="9" t="s">
        <v>243</v>
      </c>
      <c r="E93" s="9" t="s">
        <v>244</v>
      </c>
      <c r="F93" s="9" t="s">
        <v>245</v>
      </c>
      <c r="G93" s="9"/>
      <c r="H93" s="9" t="s">
        <v>40</v>
      </c>
      <c r="I93" s="9">
        <v>0</v>
      </c>
      <c r="J93" s="5">
        <v>710000000</v>
      </c>
      <c r="K93" s="9" t="s">
        <v>41</v>
      </c>
      <c r="L93" s="9" t="s">
        <v>721</v>
      </c>
      <c r="M93" s="9" t="s">
        <v>42</v>
      </c>
      <c r="N93" s="9" t="s">
        <v>43</v>
      </c>
      <c r="O93" s="10" t="s">
        <v>300</v>
      </c>
      <c r="P93" s="9" t="s">
        <v>301</v>
      </c>
      <c r="Q93" s="9">
        <v>796</v>
      </c>
      <c r="R93" s="9" t="s">
        <v>54</v>
      </c>
      <c r="S93" s="14">
        <v>1</v>
      </c>
      <c r="T93" s="1">
        <v>1150</v>
      </c>
      <c r="U93" s="1">
        <v>0</v>
      </c>
      <c r="V93" s="1">
        <f t="shared" si="22"/>
        <v>0</v>
      </c>
      <c r="W93" s="16"/>
      <c r="X93" s="16">
        <v>2018</v>
      </c>
      <c r="Y93" s="8" t="s">
        <v>709</v>
      </c>
    </row>
    <row r="94" spans="2:25" s="34" customFormat="1" ht="51" x14ac:dyDescent="0.25">
      <c r="B94" s="9" t="s">
        <v>250</v>
      </c>
      <c r="C94" s="9" t="s">
        <v>36</v>
      </c>
      <c r="D94" s="9" t="s">
        <v>247</v>
      </c>
      <c r="E94" s="9" t="s">
        <v>248</v>
      </c>
      <c r="F94" s="9" t="s">
        <v>249</v>
      </c>
      <c r="G94" s="9"/>
      <c r="H94" s="9" t="s">
        <v>40</v>
      </c>
      <c r="I94" s="9">
        <v>0</v>
      </c>
      <c r="J94" s="5">
        <v>710000000</v>
      </c>
      <c r="K94" s="9" t="s">
        <v>41</v>
      </c>
      <c r="L94" s="9" t="s">
        <v>721</v>
      </c>
      <c r="M94" s="9" t="s">
        <v>42</v>
      </c>
      <c r="N94" s="9" t="s">
        <v>43</v>
      </c>
      <c r="O94" s="10" t="s">
        <v>300</v>
      </c>
      <c r="P94" s="9" t="s">
        <v>301</v>
      </c>
      <c r="Q94" s="9">
        <v>796</v>
      </c>
      <c r="R94" s="9" t="s">
        <v>54</v>
      </c>
      <c r="S94" s="14">
        <v>1</v>
      </c>
      <c r="T94" s="1">
        <v>580.35714285714289</v>
      </c>
      <c r="U94" s="1">
        <f t="shared" ref="U94" si="29">S94*T94</f>
        <v>580.35714285714289</v>
      </c>
      <c r="V94" s="1">
        <f t="shared" si="22"/>
        <v>650</v>
      </c>
      <c r="W94" s="16"/>
      <c r="X94" s="16">
        <v>2018</v>
      </c>
      <c r="Y94" s="8"/>
    </row>
    <row r="95" spans="2:25" s="34" customFormat="1" ht="51" x14ac:dyDescent="0.25">
      <c r="B95" s="9" t="s">
        <v>253</v>
      </c>
      <c r="C95" s="9" t="s">
        <v>36</v>
      </c>
      <c r="D95" s="9" t="s">
        <v>37</v>
      </c>
      <c r="E95" s="9" t="s">
        <v>38</v>
      </c>
      <c r="F95" s="9" t="s">
        <v>251</v>
      </c>
      <c r="G95" s="9" t="s">
        <v>252</v>
      </c>
      <c r="H95" s="9" t="s">
        <v>40</v>
      </c>
      <c r="I95" s="9">
        <v>0</v>
      </c>
      <c r="J95" s="5">
        <v>710000000</v>
      </c>
      <c r="K95" s="9" t="s">
        <v>41</v>
      </c>
      <c r="L95" s="9" t="s">
        <v>721</v>
      </c>
      <c r="M95" s="9" t="s">
        <v>42</v>
      </c>
      <c r="N95" s="9" t="s">
        <v>43</v>
      </c>
      <c r="O95" s="10" t="s">
        <v>300</v>
      </c>
      <c r="P95" s="9" t="s">
        <v>301</v>
      </c>
      <c r="Q95" s="9">
        <v>5111</v>
      </c>
      <c r="R95" s="9" t="s">
        <v>44</v>
      </c>
      <c r="S95" s="14">
        <v>5</v>
      </c>
      <c r="T95" s="1">
        <v>2230</v>
      </c>
      <c r="U95" s="1">
        <v>0</v>
      </c>
      <c r="V95" s="1">
        <f t="shared" si="22"/>
        <v>0</v>
      </c>
      <c r="W95" s="16"/>
      <c r="X95" s="16">
        <v>2018</v>
      </c>
      <c r="Y95" s="8" t="s">
        <v>709</v>
      </c>
    </row>
    <row r="96" spans="2:25" s="34" customFormat="1" ht="51" x14ac:dyDescent="0.25">
      <c r="B96" s="9" t="s">
        <v>257</v>
      </c>
      <c r="C96" s="9" t="s">
        <v>36</v>
      </c>
      <c r="D96" s="9" t="s">
        <v>254</v>
      </c>
      <c r="E96" s="9" t="s">
        <v>255</v>
      </c>
      <c r="F96" s="9" t="s">
        <v>256</v>
      </c>
      <c r="G96" s="9"/>
      <c r="H96" s="9" t="s">
        <v>40</v>
      </c>
      <c r="I96" s="9">
        <v>0</v>
      </c>
      <c r="J96" s="5">
        <v>710000000</v>
      </c>
      <c r="K96" s="9" t="s">
        <v>41</v>
      </c>
      <c r="L96" s="9" t="s">
        <v>721</v>
      </c>
      <c r="M96" s="9" t="s">
        <v>42</v>
      </c>
      <c r="N96" s="9" t="s">
        <v>43</v>
      </c>
      <c r="O96" s="10" t="s">
        <v>300</v>
      </c>
      <c r="P96" s="9" t="s">
        <v>301</v>
      </c>
      <c r="Q96" s="9">
        <v>796</v>
      </c>
      <c r="R96" s="9" t="s">
        <v>54</v>
      </c>
      <c r="S96" s="14">
        <v>20</v>
      </c>
      <c r="T96" s="1">
        <v>151.78</v>
      </c>
      <c r="U96" s="1">
        <v>0</v>
      </c>
      <c r="V96" s="1">
        <f t="shared" si="22"/>
        <v>0</v>
      </c>
      <c r="W96" s="16"/>
      <c r="X96" s="16">
        <v>2018</v>
      </c>
      <c r="Y96" s="8" t="s">
        <v>709</v>
      </c>
    </row>
    <row r="97" spans="2:25" s="34" customFormat="1" ht="51" x14ac:dyDescent="0.25">
      <c r="B97" s="9" t="s">
        <v>260</v>
      </c>
      <c r="C97" s="9" t="s">
        <v>36</v>
      </c>
      <c r="D97" s="9" t="s">
        <v>258</v>
      </c>
      <c r="E97" s="9" t="s">
        <v>255</v>
      </c>
      <c r="F97" s="9" t="s">
        <v>259</v>
      </c>
      <c r="G97" s="9"/>
      <c r="H97" s="9" t="s">
        <v>40</v>
      </c>
      <c r="I97" s="9">
        <v>0</v>
      </c>
      <c r="J97" s="5">
        <v>710000000</v>
      </c>
      <c r="K97" s="9" t="s">
        <v>41</v>
      </c>
      <c r="L97" s="9" t="s">
        <v>721</v>
      </c>
      <c r="M97" s="9" t="s">
        <v>42</v>
      </c>
      <c r="N97" s="9" t="s">
        <v>43</v>
      </c>
      <c r="O97" s="10" t="s">
        <v>300</v>
      </c>
      <c r="P97" s="9" t="s">
        <v>301</v>
      </c>
      <c r="Q97" s="9">
        <v>796</v>
      </c>
      <c r="R97" s="9" t="s">
        <v>54</v>
      </c>
      <c r="S97" s="14">
        <v>20</v>
      </c>
      <c r="T97" s="1">
        <v>133.91999999999999</v>
      </c>
      <c r="U97" s="1">
        <v>0</v>
      </c>
      <c r="V97" s="1">
        <f t="shared" si="22"/>
        <v>0</v>
      </c>
      <c r="W97" s="16"/>
      <c r="X97" s="16">
        <v>2018</v>
      </c>
      <c r="Y97" s="8" t="s">
        <v>709</v>
      </c>
    </row>
    <row r="98" spans="2:25" s="34" customFormat="1" ht="51" x14ac:dyDescent="0.25">
      <c r="B98" s="9" t="s">
        <v>264</v>
      </c>
      <c r="C98" s="9" t="s">
        <v>36</v>
      </c>
      <c r="D98" s="9" t="s">
        <v>261</v>
      </c>
      <c r="E98" s="9" t="s">
        <v>262</v>
      </c>
      <c r="F98" s="9" t="s">
        <v>263</v>
      </c>
      <c r="G98" s="9"/>
      <c r="H98" s="9" t="s">
        <v>40</v>
      </c>
      <c r="I98" s="9">
        <v>0</v>
      </c>
      <c r="J98" s="5">
        <v>710000000</v>
      </c>
      <c r="K98" s="9" t="s">
        <v>41</v>
      </c>
      <c r="L98" s="9" t="s">
        <v>721</v>
      </c>
      <c r="M98" s="9" t="s">
        <v>42</v>
      </c>
      <c r="N98" s="9" t="s">
        <v>43</v>
      </c>
      <c r="O98" s="10" t="s">
        <v>300</v>
      </c>
      <c r="P98" s="9" t="s">
        <v>301</v>
      </c>
      <c r="Q98" s="9">
        <v>796</v>
      </c>
      <c r="R98" s="9" t="s">
        <v>54</v>
      </c>
      <c r="S98" s="14">
        <v>40</v>
      </c>
      <c r="T98" s="1">
        <v>31.25</v>
      </c>
      <c r="U98" s="1">
        <v>0</v>
      </c>
      <c r="V98" s="1">
        <f t="shared" si="22"/>
        <v>0</v>
      </c>
      <c r="W98" s="16"/>
      <c r="X98" s="16">
        <v>2018</v>
      </c>
      <c r="Y98" s="8" t="s">
        <v>709</v>
      </c>
    </row>
    <row r="99" spans="2:25" s="34" customFormat="1" ht="51" x14ac:dyDescent="0.25">
      <c r="B99" s="9" t="s">
        <v>267</v>
      </c>
      <c r="C99" s="9" t="s">
        <v>36</v>
      </c>
      <c r="D99" s="9" t="s">
        <v>265</v>
      </c>
      <c r="E99" s="9" t="s">
        <v>111</v>
      </c>
      <c r="F99" s="9" t="s">
        <v>266</v>
      </c>
      <c r="G99" s="9"/>
      <c r="H99" s="9" t="s">
        <v>40</v>
      </c>
      <c r="I99" s="9">
        <v>0</v>
      </c>
      <c r="J99" s="5">
        <v>710000000</v>
      </c>
      <c r="K99" s="9" t="s">
        <v>41</v>
      </c>
      <c r="L99" s="9" t="s">
        <v>721</v>
      </c>
      <c r="M99" s="9" t="s">
        <v>42</v>
      </c>
      <c r="N99" s="9" t="s">
        <v>43</v>
      </c>
      <c r="O99" s="10" t="s">
        <v>300</v>
      </c>
      <c r="P99" s="9" t="s">
        <v>301</v>
      </c>
      <c r="Q99" s="9">
        <v>796</v>
      </c>
      <c r="R99" s="9" t="s">
        <v>54</v>
      </c>
      <c r="S99" s="14">
        <v>20</v>
      </c>
      <c r="T99" s="1">
        <v>758</v>
      </c>
      <c r="U99" s="1">
        <v>0</v>
      </c>
      <c r="V99" s="1">
        <f t="shared" si="22"/>
        <v>0</v>
      </c>
      <c r="W99" s="16"/>
      <c r="X99" s="16">
        <v>2018</v>
      </c>
      <c r="Y99" s="8" t="s">
        <v>709</v>
      </c>
    </row>
    <row r="100" spans="2:25" s="34" customFormat="1" ht="51" x14ac:dyDescent="0.25">
      <c r="B100" s="9" t="s">
        <v>271</v>
      </c>
      <c r="C100" s="9" t="s">
        <v>36</v>
      </c>
      <c r="D100" s="9" t="s">
        <v>268</v>
      </c>
      <c r="E100" s="9" t="s">
        <v>269</v>
      </c>
      <c r="F100" s="9" t="s">
        <v>270</v>
      </c>
      <c r="G100" s="9"/>
      <c r="H100" s="9" t="s">
        <v>40</v>
      </c>
      <c r="I100" s="9">
        <v>0</v>
      </c>
      <c r="J100" s="5">
        <v>710000000</v>
      </c>
      <c r="K100" s="9" t="s">
        <v>41</v>
      </c>
      <c r="L100" s="9" t="s">
        <v>721</v>
      </c>
      <c r="M100" s="9" t="s">
        <v>42</v>
      </c>
      <c r="N100" s="9" t="s">
        <v>43</v>
      </c>
      <c r="O100" s="10" t="s">
        <v>300</v>
      </c>
      <c r="P100" s="9" t="s">
        <v>301</v>
      </c>
      <c r="Q100" s="9">
        <v>796</v>
      </c>
      <c r="R100" s="9" t="s">
        <v>54</v>
      </c>
      <c r="S100" s="14">
        <v>20</v>
      </c>
      <c r="T100" s="1">
        <v>223.21428571428572</v>
      </c>
      <c r="U100" s="1">
        <v>0</v>
      </c>
      <c r="V100" s="1">
        <f t="shared" si="22"/>
        <v>0</v>
      </c>
      <c r="W100" s="16"/>
      <c r="X100" s="16">
        <v>2018</v>
      </c>
      <c r="Y100" s="8" t="s">
        <v>708</v>
      </c>
    </row>
    <row r="101" spans="2:25" s="34" customFormat="1" ht="51" x14ac:dyDescent="0.25">
      <c r="B101" s="9" t="s">
        <v>749</v>
      </c>
      <c r="C101" s="9" t="s">
        <v>36</v>
      </c>
      <c r="D101" s="9" t="s">
        <v>268</v>
      </c>
      <c r="E101" s="9" t="s">
        <v>269</v>
      </c>
      <c r="F101" s="9" t="s">
        <v>270</v>
      </c>
      <c r="G101" s="9"/>
      <c r="H101" s="9" t="s">
        <v>40</v>
      </c>
      <c r="I101" s="9">
        <v>0</v>
      </c>
      <c r="J101" s="5">
        <v>710000000</v>
      </c>
      <c r="K101" s="9" t="s">
        <v>41</v>
      </c>
      <c r="L101" s="9" t="s">
        <v>721</v>
      </c>
      <c r="M101" s="9" t="s">
        <v>42</v>
      </c>
      <c r="N101" s="9" t="s">
        <v>43</v>
      </c>
      <c r="O101" s="10" t="s">
        <v>300</v>
      </c>
      <c r="P101" s="9" t="s">
        <v>301</v>
      </c>
      <c r="Q101" s="9">
        <v>796</v>
      </c>
      <c r="R101" s="9" t="s">
        <v>54</v>
      </c>
      <c r="S101" s="14">
        <v>10</v>
      </c>
      <c r="T101" s="1">
        <v>223.21428571428572</v>
      </c>
      <c r="U101" s="1">
        <f t="shared" ref="U101" si="30">S101*T101</f>
        <v>2232.1428571428573</v>
      </c>
      <c r="V101" s="1">
        <f t="shared" si="22"/>
        <v>2500</v>
      </c>
      <c r="W101" s="16"/>
      <c r="X101" s="16">
        <v>2018</v>
      </c>
      <c r="Y101" s="8"/>
    </row>
    <row r="102" spans="2:25" s="34" customFormat="1" ht="51" x14ac:dyDescent="0.25">
      <c r="B102" s="9" t="s">
        <v>275</v>
      </c>
      <c r="C102" s="9" t="s">
        <v>36</v>
      </c>
      <c r="D102" s="9" t="s">
        <v>272</v>
      </c>
      <c r="E102" s="9" t="s">
        <v>273</v>
      </c>
      <c r="F102" s="9" t="s">
        <v>274</v>
      </c>
      <c r="G102" s="9"/>
      <c r="H102" s="9" t="s">
        <v>40</v>
      </c>
      <c r="I102" s="9">
        <v>0</v>
      </c>
      <c r="J102" s="5">
        <v>710000000</v>
      </c>
      <c r="K102" s="9" t="s">
        <v>41</v>
      </c>
      <c r="L102" s="9" t="s">
        <v>721</v>
      </c>
      <c r="M102" s="9" t="s">
        <v>42</v>
      </c>
      <c r="N102" s="9" t="s">
        <v>43</v>
      </c>
      <c r="O102" s="10" t="s">
        <v>300</v>
      </c>
      <c r="P102" s="9" t="s">
        <v>301</v>
      </c>
      <c r="Q102" s="9">
        <v>796</v>
      </c>
      <c r="R102" s="9" t="s">
        <v>54</v>
      </c>
      <c r="S102" s="14">
        <v>1</v>
      </c>
      <c r="T102" s="1">
        <v>22320</v>
      </c>
      <c r="U102" s="1">
        <v>0</v>
      </c>
      <c r="V102" s="1">
        <f t="shared" si="22"/>
        <v>0</v>
      </c>
      <c r="W102" s="16"/>
      <c r="X102" s="16">
        <v>2018</v>
      </c>
      <c r="Y102" s="8" t="s">
        <v>709</v>
      </c>
    </row>
    <row r="103" spans="2:25" s="34" customFormat="1" ht="51" x14ac:dyDescent="0.25">
      <c r="B103" s="9" t="s">
        <v>278</v>
      </c>
      <c r="C103" s="9" t="s">
        <v>36</v>
      </c>
      <c r="D103" s="9" t="s">
        <v>276</v>
      </c>
      <c r="E103" s="9" t="s">
        <v>277</v>
      </c>
      <c r="F103" s="9" t="s">
        <v>277</v>
      </c>
      <c r="G103" s="9"/>
      <c r="H103" s="9" t="s">
        <v>40</v>
      </c>
      <c r="I103" s="9">
        <v>0</v>
      </c>
      <c r="J103" s="5">
        <v>710000000</v>
      </c>
      <c r="K103" s="9" t="s">
        <v>41</v>
      </c>
      <c r="L103" s="9" t="s">
        <v>721</v>
      </c>
      <c r="M103" s="9" t="s">
        <v>42</v>
      </c>
      <c r="N103" s="9" t="s">
        <v>43</v>
      </c>
      <c r="O103" s="10" t="s">
        <v>300</v>
      </c>
      <c r="P103" s="9" t="s">
        <v>301</v>
      </c>
      <c r="Q103" s="9">
        <v>796</v>
      </c>
      <c r="R103" s="9" t="s">
        <v>54</v>
      </c>
      <c r="S103" s="14">
        <v>1</v>
      </c>
      <c r="T103" s="1">
        <v>35714.285714285717</v>
      </c>
      <c r="U103" s="1">
        <f t="shared" ref="U103" si="31">S103*T103</f>
        <v>35714.285714285717</v>
      </c>
      <c r="V103" s="1">
        <f t="shared" si="22"/>
        <v>40000</v>
      </c>
      <c r="W103" s="16"/>
      <c r="X103" s="16">
        <v>2018</v>
      </c>
      <c r="Y103" s="8"/>
    </row>
    <row r="104" spans="2:25" s="34" customFormat="1" ht="51" x14ac:dyDescent="0.25">
      <c r="B104" s="9" t="s">
        <v>282</v>
      </c>
      <c r="C104" s="9" t="s">
        <v>36</v>
      </c>
      <c r="D104" s="9" t="s">
        <v>279</v>
      </c>
      <c r="E104" s="9" t="s">
        <v>280</v>
      </c>
      <c r="F104" s="9" t="s">
        <v>281</v>
      </c>
      <c r="G104" s="9"/>
      <c r="H104" s="9" t="s">
        <v>40</v>
      </c>
      <c r="I104" s="9">
        <v>0</v>
      </c>
      <c r="J104" s="5">
        <v>710000000</v>
      </c>
      <c r="K104" s="9" t="s">
        <v>41</v>
      </c>
      <c r="L104" s="9" t="s">
        <v>721</v>
      </c>
      <c r="M104" s="9" t="s">
        <v>42</v>
      </c>
      <c r="N104" s="9" t="s">
        <v>43</v>
      </c>
      <c r="O104" s="10" t="s">
        <v>439</v>
      </c>
      <c r="P104" s="9" t="s">
        <v>301</v>
      </c>
      <c r="Q104" s="9">
        <v>796</v>
      </c>
      <c r="R104" s="9" t="s">
        <v>54</v>
      </c>
      <c r="S104" s="14">
        <v>10</v>
      </c>
      <c r="T104" s="1">
        <v>5089.2857142857147</v>
      </c>
      <c r="U104" s="1">
        <v>0</v>
      </c>
      <c r="V104" s="1">
        <f t="shared" si="22"/>
        <v>0</v>
      </c>
      <c r="W104" s="16"/>
      <c r="X104" s="16">
        <v>2018</v>
      </c>
      <c r="Y104" s="8" t="s">
        <v>708</v>
      </c>
    </row>
    <row r="105" spans="2:25" s="34" customFormat="1" ht="51" x14ac:dyDescent="0.25">
      <c r="B105" s="9" t="s">
        <v>722</v>
      </c>
      <c r="C105" s="9" t="s">
        <v>36</v>
      </c>
      <c r="D105" s="9" t="s">
        <v>279</v>
      </c>
      <c r="E105" s="9" t="s">
        <v>280</v>
      </c>
      <c r="F105" s="9" t="s">
        <v>281</v>
      </c>
      <c r="G105" s="9"/>
      <c r="H105" s="9" t="s">
        <v>40</v>
      </c>
      <c r="I105" s="9">
        <v>0</v>
      </c>
      <c r="J105" s="5">
        <v>710000000</v>
      </c>
      <c r="K105" s="9" t="s">
        <v>41</v>
      </c>
      <c r="L105" s="9" t="s">
        <v>721</v>
      </c>
      <c r="M105" s="9" t="s">
        <v>42</v>
      </c>
      <c r="N105" s="9" t="s">
        <v>43</v>
      </c>
      <c r="O105" s="10" t="s">
        <v>439</v>
      </c>
      <c r="P105" s="9" t="s">
        <v>301</v>
      </c>
      <c r="Q105" s="9">
        <v>796</v>
      </c>
      <c r="R105" s="9" t="s">
        <v>54</v>
      </c>
      <c r="S105" s="14">
        <v>4</v>
      </c>
      <c r="T105" s="1">
        <v>5089.2857142857147</v>
      </c>
      <c r="U105" s="1">
        <f t="shared" ref="U105" si="32">S105*T105</f>
        <v>20357.142857142859</v>
      </c>
      <c r="V105" s="1">
        <f t="shared" si="22"/>
        <v>22800</v>
      </c>
      <c r="W105" s="16"/>
      <c r="X105" s="16">
        <v>2018</v>
      </c>
      <c r="Y105" s="8"/>
    </row>
    <row r="106" spans="2:25" s="34" customFormat="1" ht="51" x14ac:dyDescent="0.25">
      <c r="B106" s="9" t="s">
        <v>286</v>
      </c>
      <c r="C106" s="9" t="s">
        <v>36</v>
      </c>
      <c r="D106" s="9" t="s">
        <v>283</v>
      </c>
      <c r="E106" s="9" t="s">
        <v>284</v>
      </c>
      <c r="F106" s="9" t="s">
        <v>285</v>
      </c>
      <c r="G106" s="9"/>
      <c r="H106" s="9" t="s">
        <v>40</v>
      </c>
      <c r="I106" s="9">
        <v>0</v>
      </c>
      <c r="J106" s="5">
        <v>710000000</v>
      </c>
      <c r="K106" s="9" t="s">
        <v>41</v>
      </c>
      <c r="L106" s="9" t="s">
        <v>721</v>
      </c>
      <c r="M106" s="9" t="s">
        <v>42</v>
      </c>
      <c r="N106" s="9" t="s">
        <v>43</v>
      </c>
      <c r="O106" s="10" t="s">
        <v>439</v>
      </c>
      <c r="P106" s="9" t="s">
        <v>301</v>
      </c>
      <c r="Q106" s="9">
        <v>796</v>
      </c>
      <c r="R106" s="9" t="s">
        <v>54</v>
      </c>
      <c r="S106" s="14">
        <v>40</v>
      </c>
      <c r="T106" s="1">
        <v>1517.8571428571429</v>
      </c>
      <c r="U106" s="1">
        <v>0</v>
      </c>
      <c r="V106" s="1">
        <f t="shared" si="22"/>
        <v>0</v>
      </c>
      <c r="W106" s="16"/>
      <c r="X106" s="16">
        <v>2018</v>
      </c>
      <c r="Y106" s="8" t="s">
        <v>708</v>
      </c>
    </row>
    <row r="107" spans="2:25" s="34" customFormat="1" ht="51" x14ac:dyDescent="0.25">
      <c r="B107" s="9" t="s">
        <v>723</v>
      </c>
      <c r="C107" s="9" t="s">
        <v>36</v>
      </c>
      <c r="D107" s="9" t="s">
        <v>283</v>
      </c>
      <c r="E107" s="9" t="s">
        <v>284</v>
      </c>
      <c r="F107" s="9" t="s">
        <v>285</v>
      </c>
      <c r="G107" s="9"/>
      <c r="H107" s="9" t="s">
        <v>40</v>
      </c>
      <c r="I107" s="9">
        <v>0</v>
      </c>
      <c r="J107" s="5">
        <v>710000000</v>
      </c>
      <c r="K107" s="9" t="s">
        <v>41</v>
      </c>
      <c r="L107" s="9" t="s">
        <v>721</v>
      </c>
      <c r="M107" s="9" t="s">
        <v>42</v>
      </c>
      <c r="N107" s="9" t="s">
        <v>43</v>
      </c>
      <c r="O107" s="10" t="s">
        <v>439</v>
      </c>
      <c r="P107" s="9" t="s">
        <v>301</v>
      </c>
      <c r="Q107" s="9">
        <v>796</v>
      </c>
      <c r="R107" s="9" t="s">
        <v>54</v>
      </c>
      <c r="S107" s="14">
        <v>38</v>
      </c>
      <c r="T107" s="1">
        <v>1517.8571428571429</v>
      </c>
      <c r="U107" s="1">
        <f t="shared" ref="U107" si="33">S107*T107</f>
        <v>57678.571428571428</v>
      </c>
      <c r="V107" s="1">
        <f t="shared" si="22"/>
        <v>64600</v>
      </c>
      <c r="W107" s="16"/>
      <c r="X107" s="16">
        <v>2018</v>
      </c>
      <c r="Y107" s="8"/>
    </row>
    <row r="108" spans="2:25" s="34" customFormat="1" ht="51" x14ac:dyDescent="0.25">
      <c r="B108" s="9" t="s">
        <v>290</v>
      </c>
      <c r="C108" s="9" t="s">
        <v>36</v>
      </c>
      <c r="D108" s="9" t="s">
        <v>287</v>
      </c>
      <c r="E108" s="9" t="s">
        <v>288</v>
      </c>
      <c r="F108" s="9" t="s">
        <v>289</v>
      </c>
      <c r="G108" s="9"/>
      <c r="H108" s="9" t="s">
        <v>40</v>
      </c>
      <c r="I108" s="9">
        <v>0</v>
      </c>
      <c r="J108" s="5">
        <v>710000000</v>
      </c>
      <c r="K108" s="9" t="s">
        <v>41</v>
      </c>
      <c r="L108" s="9" t="s">
        <v>721</v>
      </c>
      <c r="M108" s="9" t="s">
        <v>42</v>
      </c>
      <c r="N108" s="9" t="s">
        <v>43</v>
      </c>
      <c r="O108" s="10" t="s">
        <v>439</v>
      </c>
      <c r="P108" s="9" t="s">
        <v>301</v>
      </c>
      <c r="Q108" s="9">
        <v>796</v>
      </c>
      <c r="R108" s="9" t="s">
        <v>54</v>
      </c>
      <c r="S108" s="14">
        <v>10</v>
      </c>
      <c r="T108" s="1">
        <v>7053.5714285714284</v>
      </c>
      <c r="U108" s="1">
        <v>0</v>
      </c>
      <c r="V108" s="1">
        <f t="shared" si="22"/>
        <v>0</v>
      </c>
      <c r="W108" s="16"/>
      <c r="X108" s="16">
        <v>2018</v>
      </c>
      <c r="Y108" s="8" t="s">
        <v>708</v>
      </c>
    </row>
    <row r="109" spans="2:25" s="34" customFormat="1" ht="51" x14ac:dyDescent="0.25">
      <c r="B109" s="9" t="s">
        <v>724</v>
      </c>
      <c r="C109" s="9" t="s">
        <v>36</v>
      </c>
      <c r="D109" s="9" t="s">
        <v>287</v>
      </c>
      <c r="E109" s="9" t="s">
        <v>288</v>
      </c>
      <c r="F109" s="9" t="s">
        <v>289</v>
      </c>
      <c r="G109" s="9"/>
      <c r="H109" s="9" t="s">
        <v>40</v>
      </c>
      <c r="I109" s="9">
        <v>0</v>
      </c>
      <c r="J109" s="5">
        <v>710000000</v>
      </c>
      <c r="K109" s="9" t="s">
        <v>41</v>
      </c>
      <c r="L109" s="9" t="s">
        <v>721</v>
      </c>
      <c r="M109" s="9" t="s">
        <v>42</v>
      </c>
      <c r="N109" s="9" t="s">
        <v>43</v>
      </c>
      <c r="O109" s="10" t="s">
        <v>439</v>
      </c>
      <c r="P109" s="9" t="s">
        <v>301</v>
      </c>
      <c r="Q109" s="9">
        <v>796</v>
      </c>
      <c r="R109" s="9" t="s">
        <v>54</v>
      </c>
      <c r="S109" s="14">
        <v>1</v>
      </c>
      <c r="T109" s="1">
        <v>7053.5714285714284</v>
      </c>
      <c r="U109" s="1">
        <f t="shared" ref="U109" si="34">S109*T109</f>
        <v>7053.5714285714284</v>
      </c>
      <c r="V109" s="1">
        <f t="shared" si="22"/>
        <v>7900</v>
      </c>
      <c r="W109" s="16"/>
      <c r="X109" s="16">
        <v>2018</v>
      </c>
      <c r="Y109" s="8"/>
    </row>
    <row r="110" spans="2:25" s="34" customFormat="1" ht="51" x14ac:dyDescent="0.25">
      <c r="B110" s="9" t="s">
        <v>294</v>
      </c>
      <c r="C110" s="9" t="s">
        <v>36</v>
      </c>
      <c r="D110" s="9" t="s">
        <v>291</v>
      </c>
      <c r="E110" s="9" t="s">
        <v>292</v>
      </c>
      <c r="F110" s="9" t="s">
        <v>293</v>
      </c>
      <c r="G110" s="9"/>
      <c r="H110" s="9" t="s">
        <v>40</v>
      </c>
      <c r="I110" s="9">
        <v>0</v>
      </c>
      <c r="J110" s="5">
        <v>710000000</v>
      </c>
      <c r="K110" s="9" t="s">
        <v>41</v>
      </c>
      <c r="L110" s="9" t="s">
        <v>721</v>
      </c>
      <c r="M110" s="9" t="s">
        <v>42</v>
      </c>
      <c r="N110" s="9" t="s">
        <v>43</v>
      </c>
      <c r="O110" s="10" t="s">
        <v>439</v>
      </c>
      <c r="P110" s="9" t="s">
        <v>301</v>
      </c>
      <c r="Q110" s="9">
        <v>796</v>
      </c>
      <c r="R110" s="9" t="s">
        <v>54</v>
      </c>
      <c r="S110" s="14">
        <v>10</v>
      </c>
      <c r="T110" s="1">
        <v>4642.8571428571431</v>
      </c>
      <c r="U110" s="1">
        <v>0</v>
      </c>
      <c r="V110" s="1">
        <f t="shared" si="22"/>
        <v>0</v>
      </c>
      <c r="W110" s="16"/>
      <c r="X110" s="16">
        <v>2018</v>
      </c>
      <c r="Y110" s="8" t="s">
        <v>708</v>
      </c>
    </row>
    <row r="111" spans="2:25" s="34" customFormat="1" ht="51" x14ac:dyDescent="0.25">
      <c r="B111" s="9" t="s">
        <v>750</v>
      </c>
      <c r="C111" s="9" t="s">
        <v>36</v>
      </c>
      <c r="D111" s="9" t="s">
        <v>291</v>
      </c>
      <c r="E111" s="9" t="s">
        <v>292</v>
      </c>
      <c r="F111" s="9" t="s">
        <v>293</v>
      </c>
      <c r="G111" s="9"/>
      <c r="H111" s="9" t="s">
        <v>40</v>
      </c>
      <c r="I111" s="9">
        <v>0</v>
      </c>
      <c r="J111" s="5">
        <v>710000000</v>
      </c>
      <c r="K111" s="9" t="s">
        <v>41</v>
      </c>
      <c r="L111" s="9" t="s">
        <v>721</v>
      </c>
      <c r="M111" s="9" t="s">
        <v>42</v>
      </c>
      <c r="N111" s="9" t="s">
        <v>43</v>
      </c>
      <c r="O111" s="10" t="s">
        <v>439</v>
      </c>
      <c r="P111" s="9" t="s">
        <v>301</v>
      </c>
      <c r="Q111" s="9">
        <v>796</v>
      </c>
      <c r="R111" s="9" t="s">
        <v>54</v>
      </c>
      <c r="S111" s="14">
        <v>1</v>
      </c>
      <c r="T111" s="1">
        <v>4642.8571428571431</v>
      </c>
      <c r="U111" s="1">
        <f t="shared" ref="U111:U114" si="35">S111*T111</f>
        <v>4642.8571428571431</v>
      </c>
      <c r="V111" s="1">
        <f t="shared" si="22"/>
        <v>5200</v>
      </c>
      <c r="W111" s="16"/>
      <c r="X111" s="16">
        <v>2018</v>
      </c>
      <c r="Y111" s="8"/>
    </row>
    <row r="112" spans="2:25" s="34" customFormat="1" ht="51" x14ac:dyDescent="0.25">
      <c r="B112" s="9" t="s">
        <v>323</v>
      </c>
      <c r="C112" s="17" t="s">
        <v>36</v>
      </c>
      <c r="D112" s="9" t="s">
        <v>295</v>
      </c>
      <c r="E112" s="9" t="s">
        <v>296</v>
      </c>
      <c r="F112" s="9" t="s">
        <v>297</v>
      </c>
      <c r="G112" s="9"/>
      <c r="H112" s="9" t="s">
        <v>40</v>
      </c>
      <c r="I112" s="9">
        <v>0</v>
      </c>
      <c r="J112" s="5">
        <v>710000000</v>
      </c>
      <c r="K112" s="9" t="s">
        <v>41</v>
      </c>
      <c r="L112" s="9" t="s">
        <v>721</v>
      </c>
      <c r="M112" s="9" t="s">
        <v>42</v>
      </c>
      <c r="N112" s="9" t="s">
        <v>43</v>
      </c>
      <c r="O112" s="10" t="s">
        <v>439</v>
      </c>
      <c r="P112" s="9" t="s">
        <v>301</v>
      </c>
      <c r="Q112" s="9">
        <v>796</v>
      </c>
      <c r="R112" s="9" t="s">
        <v>54</v>
      </c>
      <c r="S112" s="14">
        <v>2</v>
      </c>
      <c r="T112" s="1">
        <v>354464.28571428574</v>
      </c>
      <c r="U112" s="1">
        <f t="shared" si="35"/>
        <v>708928.57142857148</v>
      </c>
      <c r="V112" s="1">
        <f t="shared" si="22"/>
        <v>794000</v>
      </c>
      <c r="W112" s="16"/>
      <c r="X112" s="16">
        <v>2018</v>
      </c>
      <c r="Y112" s="8"/>
    </row>
    <row r="113" spans="1:39" ht="51" x14ac:dyDescent="0.25">
      <c r="A113" s="34"/>
      <c r="B113" s="9" t="s">
        <v>324</v>
      </c>
      <c r="C113" s="9" t="s">
        <v>36</v>
      </c>
      <c r="D113" s="9" t="s">
        <v>586</v>
      </c>
      <c r="E113" s="9" t="s">
        <v>587</v>
      </c>
      <c r="F113" s="9" t="s">
        <v>617</v>
      </c>
      <c r="G113" s="42"/>
      <c r="H113" s="9" t="s">
        <v>40</v>
      </c>
      <c r="I113" s="9">
        <v>100</v>
      </c>
      <c r="J113" s="5">
        <v>710000000</v>
      </c>
      <c r="K113" s="9" t="s">
        <v>41</v>
      </c>
      <c r="L113" s="9" t="s">
        <v>721</v>
      </c>
      <c r="M113" s="9" t="s">
        <v>42</v>
      </c>
      <c r="N113" s="5" t="s">
        <v>43</v>
      </c>
      <c r="O113" s="10" t="s">
        <v>439</v>
      </c>
      <c r="P113" s="9" t="s">
        <v>301</v>
      </c>
      <c r="Q113" s="9">
        <v>796</v>
      </c>
      <c r="R113" s="9" t="s">
        <v>54</v>
      </c>
      <c r="S113" s="14">
        <v>7</v>
      </c>
      <c r="T113" s="1">
        <v>22321.428571428572</v>
      </c>
      <c r="U113" s="1">
        <f t="shared" si="35"/>
        <v>156250</v>
      </c>
      <c r="V113" s="1">
        <f t="shared" si="22"/>
        <v>175000</v>
      </c>
      <c r="W113" s="42"/>
      <c r="X113" s="7">
        <v>2018</v>
      </c>
      <c r="Y113" s="8"/>
      <c r="Z113" s="43"/>
      <c r="AA113" s="43"/>
      <c r="AB113" s="43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</row>
    <row r="114" spans="1:39" ht="78" customHeight="1" x14ac:dyDescent="0.25">
      <c r="A114" s="34"/>
      <c r="B114" s="9" t="s">
        <v>327</v>
      </c>
      <c r="C114" s="9" t="s">
        <v>36</v>
      </c>
      <c r="D114" s="9" t="s">
        <v>586</v>
      </c>
      <c r="E114" s="9" t="s">
        <v>587</v>
      </c>
      <c r="F114" s="9" t="s">
        <v>618</v>
      </c>
      <c r="G114" s="9" t="s">
        <v>619</v>
      </c>
      <c r="H114" s="9" t="s">
        <v>40</v>
      </c>
      <c r="I114" s="9">
        <v>100</v>
      </c>
      <c r="J114" s="5">
        <v>710000000</v>
      </c>
      <c r="K114" s="9" t="s">
        <v>41</v>
      </c>
      <c r="L114" s="9" t="s">
        <v>721</v>
      </c>
      <c r="M114" s="9" t="s">
        <v>42</v>
      </c>
      <c r="N114" s="5" t="s">
        <v>43</v>
      </c>
      <c r="O114" s="10" t="s">
        <v>439</v>
      </c>
      <c r="P114" s="9" t="s">
        <v>301</v>
      </c>
      <c r="Q114" s="9">
        <v>796</v>
      </c>
      <c r="R114" s="9" t="s">
        <v>54</v>
      </c>
      <c r="S114" s="14">
        <v>2</v>
      </c>
      <c r="T114" s="1">
        <v>71428.571428571435</v>
      </c>
      <c r="U114" s="1">
        <f t="shared" si="35"/>
        <v>142857.14285714287</v>
      </c>
      <c r="V114" s="1">
        <f t="shared" si="22"/>
        <v>160000</v>
      </c>
      <c r="W114" s="42"/>
      <c r="X114" s="7">
        <v>2018</v>
      </c>
      <c r="Y114" s="8"/>
      <c r="Z114" s="43"/>
      <c r="AA114" s="43"/>
      <c r="AB114" s="43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</row>
    <row r="115" spans="1:39" ht="73.5" customHeight="1" x14ac:dyDescent="0.25">
      <c r="A115" s="34"/>
      <c r="B115" s="9" t="s">
        <v>329</v>
      </c>
      <c r="C115" s="9" t="s">
        <v>36</v>
      </c>
      <c r="D115" s="9" t="s">
        <v>586</v>
      </c>
      <c r="E115" s="9" t="s">
        <v>587</v>
      </c>
      <c r="F115" s="9" t="s">
        <v>620</v>
      </c>
      <c r="G115" s="9" t="s">
        <v>621</v>
      </c>
      <c r="H115" s="9" t="s">
        <v>40</v>
      </c>
      <c r="I115" s="9">
        <v>100</v>
      </c>
      <c r="J115" s="5">
        <v>710000000</v>
      </c>
      <c r="K115" s="9" t="s">
        <v>41</v>
      </c>
      <c r="L115" s="9" t="s">
        <v>721</v>
      </c>
      <c r="M115" s="9" t="s">
        <v>42</v>
      </c>
      <c r="N115" s="5" t="s">
        <v>43</v>
      </c>
      <c r="O115" s="10" t="s">
        <v>439</v>
      </c>
      <c r="P115" s="9" t="s">
        <v>301</v>
      </c>
      <c r="Q115" s="9">
        <v>796</v>
      </c>
      <c r="R115" s="9" t="s">
        <v>54</v>
      </c>
      <c r="S115" s="14">
        <v>1</v>
      </c>
      <c r="T115" s="1">
        <v>460714.28571428574</v>
      </c>
      <c r="U115" s="1">
        <v>0</v>
      </c>
      <c r="V115" s="1">
        <f t="shared" si="22"/>
        <v>0</v>
      </c>
      <c r="W115" s="42"/>
      <c r="X115" s="7">
        <v>2018</v>
      </c>
      <c r="Y115" s="8" t="s">
        <v>709</v>
      </c>
      <c r="Z115" s="43"/>
      <c r="AA115" s="43"/>
      <c r="AB115" s="43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</row>
    <row r="116" spans="1:39" ht="51" x14ac:dyDescent="0.25">
      <c r="A116" s="34"/>
      <c r="B116" s="9" t="s">
        <v>332</v>
      </c>
      <c r="C116" s="9" t="s">
        <v>36</v>
      </c>
      <c r="D116" s="9" t="s">
        <v>586</v>
      </c>
      <c r="E116" s="9" t="s">
        <v>587</v>
      </c>
      <c r="F116" s="9" t="s">
        <v>589</v>
      </c>
      <c r="G116" s="9" t="s">
        <v>622</v>
      </c>
      <c r="H116" s="9" t="s">
        <v>40</v>
      </c>
      <c r="I116" s="9">
        <v>100</v>
      </c>
      <c r="J116" s="5">
        <v>710000000</v>
      </c>
      <c r="K116" s="9" t="s">
        <v>41</v>
      </c>
      <c r="L116" s="5" t="s">
        <v>721</v>
      </c>
      <c r="M116" s="9" t="s">
        <v>42</v>
      </c>
      <c r="N116" s="5" t="s">
        <v>43</v>
      </c>
      <c r="O116" s="10" t="s">
        <v>439</v>
      </c>
      <c r="P116" s="9" t="s">
        <v>301</v>
      </c>
      <c r="Q116" s="9">
        <v>796</v>
      </c>
      <c r="R116" s="9" t="s">
        <v>54</v>
      </c>
      <c r="S116" s="14">
        <v>1</v>
      </c>
      <c r="T116" s="1">
        <v>267857.14285714284</v>
      </c>
      <c r="U116" s="1">
        <f t="shared" ref="U116:U149" si="36">S116*T116</f>
        <v>267857.14285714284</v>
      </c>
      <c r="V116" s="1">
        <f t="shared" si="22"/>
        <v>300000</v>
      </c>
      <c r="W116" s="42"/>
      <c r="X116" s="7">
        <v>2018</v>
      </c>
      <c r="Y116" s="8"/>
      <c r="Z116" s="43"/>
      <c r="AA116" s="43"/>
      <c r="AB116" s="43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</row>
    <row r="117" spans="1:39" ht="51" x14ac:dyDescent="0.25">
      <c r="A117" s="34"/>
      <c r="B117" s="9" t="s">
        <v>334</v>
      </c>
      <c r="C117" s="9" t="s">
        <v>36</v>
      </c>
      <c r="D117" s="22" t="s">
        <v>37</v>
      </c>
      <c r="E117" s="9" t="s">
        <v>813</v>
      </c>
      <c r="F117" s="9" t="s">
        <v>298</v>
      </c>
      <c r="G117" s="9"/>
      <c r="H117" s="9" t="s">
        <v>40</v>
      </c>
      <c r="I117" s="9">
        <v>0</v>
      </c>
      <c r="J117" s="5">
        <v>710000000</v>
      </c>
      <c r="K117" s="9" t="s">
        <v>41</v>
      </c>
      <c r="L117" s="9" t="s">
        <v>657</v>
      </c>
      <c r="M117" s="9" t="s">
        <v>42</v>
      </c>
      <c r="N117" s="9" t="s">
        <v>43</v>
      </c>
      <c r="O117" s="10" t="s">
        <v>300</v>
      </c>
      <c r="P117" s="9" t="s">
        <v>301</v>
      </c>
      <c r="Q117" s="9">
        <v>5111</v>
      </c>
      <c r="R117" s="9" t="s">
        <v>44</v>
      </c>
      <c r="S117" s="14">
        <v>930</v>
      </c>
      <c r="T117" s="1">
        <v>982</v>
      </c>
      <c r="U117" s="1">
        <v>0</v>
      </c>
      <c r="V117" s="1">
        <f t="shared" si="22"/>
        <v>0</v>
      </c>
      <c r="W117" s="16"/>
      <c r="X117" s="16">
        <v>2018</v>
      </c>
      <c r="Y117" s="8" t="s">
        <v>844</v>
      </c>
      <c r="Z117" s="43"/>
      <c r="AA117" s="43"/>
      <c r="AB117" s="43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</row>
    <row r="118" spans="1:39" ht="58.5" customHeight="1" x14ac:dyDescent="0.25">
      <c r="A118" s="34"/>
      <c r="B118" s="9" t="s">
        <v>840</v>
      </c>
      <c r="C118" s="9" t="s">
        <v>36</v>
      </c>
      <c r="D118" s="22" t="s">
        <v>37</v>
      </c>
      <c r="E118" s="9" t="s">
        <v>813</v>
      </c>
      <c r="F118" s="9" t="s">
        <v>842</v>
      </c>
      <c r="G118" s="9" t="s">
        <v>298</v>
      </c>
      <c r="H118" s="9" t="s">
        <v>40</v>
      </c>
      <c r="I118" s="9">
        <v>0</v>
      </c>
      <c r="J118" s="5">
        <v>710000000</v>
      </c>
      <c r="K118" s="9" t="s">
        <v>41</v>
      </c>
      <c r="L118" s="9" t="s">
        <v>657</v>
      </c>
      <c r="M118" s="9" t="s">
        <v>42</v>
      </c>
      <c r="N118" s="9" t="s">
        <v>43</v>
      </c>
      <c r="O118" s="10" t="s">
        <v>300</v>
      </c>
      <c r="P118" s="9" t="s">
        <v>301</v>
      </c>
      <c r="Q118" s="9">
        <v>5111</v>
      </c>
      <c r="R118" s="9" t="s">
        <v>44</v>
      </c>
      <c r="S118" s="14">
        <v>930</v>
      </c>
      <c r="T118" s="1">
        <v>982</v>
      </c>
      <c r="U118" s="1">
        <v>0</v>
      </c>
      <c r="V118" s="1">
        <v>0</v>
      </c>
      <c r="W118" s="16"/>
      <c r="X118" s="16">
        <v>2018</v>
      </c>
      <c r="Y118" s="8" t="s">
        <v>835</v>
      </c>
      <c r="Z118" s="43"/>
      <c r="AA118" s="43"/>
      <c r="AB118" s="43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</row>
    <row r="119" spans="1:39" ht="58.5" customHeight="1" x14ac:dyDescent="0.25">
      <c r="A119" s="34"/>
      <c r="B119" s="9" t="s">
        <v>1130</v>
      </c>
      <c r="C119" s="9" t="s">
        <v>36</v>
      </c>
      <c r="D119" s="22" t="s">
        <v>37</v>
      </c>
      <c r="E119" s="9" t="s">
        <v>813</v>
      </c>
      <c r="F119" s="9" t="s">
        <v>842</v>
      </c>
      <c r="G119" s="9" t="s">
        <v>298</v>
      </c>
      <c r="H119" s="9" t="s">
        <v>40</v>
      </c>
      <c r="I119" s="9">
        <v>0</v>
      </c>
      <c r="J119" s="5">
        <v>710000000</v>
      </c>
      <c r="K119" s="9" t="s">
        <v>41</v>
      </c>
      <c r="L119" s="9" t="s">
        <v>1124</v>
      </c>
      <c r="M119" s="9" t="s">
        <v>42</v>
      </c>
      <c r="N119" s="9" t="s">
        <v>43</v>
      </c>
      <c r="O119" s="10" t="s">
        <v>300</v>
      </c>
      <c r="P119" s="9" t="s">
        <v>301</v>
      </c>
      <c r="Q119" s="9">
        <v>5111</v>
      </c>
      <c r="R119" s="9" t="s">
        <v>44</v>
      </c>
      <c r="S119" s="14">
        <v>930</v>
      </c>
      <c r="T119" s="1">
        <v>982</v>
      </c>
      <c r="U119" s="1">
        <f t="shared" ref="U119" si="37">S119*T119</f>
        <v>913260</v>
      </c>
      <c r="V119" s="1">
        <f t="shared" ref="V119" si="38">U119+(U119*12%)</f>
        <v>1022851.2</v>
      </c>
      <c r="W119" s="16"/>
      <c r="X119" s="16">
        <v>2018</v>
      </c>
      <c r="Y119" s="8"/>
      <c r="Z119" s="43"/>
      <c r="AA119" s="43"/>
      <c r="AB119" s="43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</row>
    <row r="120" spans="1:39" ht="57.75" customHeight="1" x14ac:dyDescent="0.25">
      <c r="A120" s="34"/>
      <c r="B120" s="9" t="s">
        <v>336</v>
      </c>
      <c r="C120" s="9" t="s">
        <v>36</v>
      </c>
      <c r="D120" s="22" t="s">
        <v>45</v>
      </c>
      <c r="E120" s="9" t="s">
        <v>813</v>
      </c>
      <c r="F120" s="9" t="s">
        <v>302</v>
      </c>
      <c r="G120" s="9"/>
      <c r="H120" s="9" t="s">
        <v>40</v>
      </c>
      <c r="I120" s="9">
        <v>0</v>
      </c>
      <c r="J120" s="5">
        <v>710000000</v>
      </c>
      <c r="K120" s="9" t="s">
        <v>41</v>
      </c>
      <c r="L120" s="9" t="s">
        <v>383</v>
      </c>
      <c r="M120" s="9" t="s">
        <v>42</v>
      </c>
      <c r="N120" s="9" t="s">
        <v>43</v>
      </c>
      <c r="O120" s="10" t="s">
        <v>300</v>
      </c>
      <c r="P120" s="9" t="s">
        <v>301</v>
      </c>
      <c r="Q120" s="9">
        <v>5111</v>
      </c>
      <c r="R120" s="9" t="s">
        <v>44</v>
      </c>
      <c r="S120" s="14">
        <v>310</v>
      </c>
      <c r="T120" s="1">
        <v>1928</v>
      </c>
      <c r="U120" s="1">
        <v>0</v>
      </c>
      <c r="V120" s="1">
        <f t="shared" si="22"/>
        <v>0</v>
      </c>
      <c r="W120" s="16"/>
      <c r="X120" s="16">
        <v>2018</v>
      </c>
      <c r="Y120" s="8" t="s">
        <v>844</v>
      </c>
      <c r="Z120" s="43"/>
      <c r="AA120" s="43"/>
      <c r="AB120" s="43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</row>
    <row r="121" spans="1:39" ht="57" customHeight="1" x14ac:dyDescent="0.25">
      <c r="A121" s="34"/>
      <c r="B121" s="9" t="s">
        <v>843</v>
      </c>
      <c r="C121" s="9" t="s">
        <v>36</v>
      </c>
      <c r="D121" s="22" t="s">
        <v>45</v>
      </c>
      <c r="E121" s="9" t="s">
        <v>813</v>
      </c>
      <c r="F121" s="9" t="s">
        <v>845</v>
      </c>
      <c r="G121" s="9" t="s">
        <v>302</v>
      </c>
      <c r="H121" s="9" t="s">
        <v>40</v>
      </c>
      <c r="I121" s="9">
        <v>0</v>
      </c>
      <c r="J121" s="5">
        <v>710000000</v>
      </c>
      <c r="K121" s="9" t="s">
        <v>41</v>
      </c>
      <c r="L121" s="9" t="s">
        <v>383</v>
      </c>
      <c r="M121" s="9" t="s">
        <v>42</v>
      </c>
      <c r="N121" s="9" t="s">
        <v>43</v>
      </c>
      <c r="O121" s="10" t="s">
        <v>300</v>
      </c>
      <c r="P121" s="9" t="s">
        <v>301</v>
      </c>
      <c r="Q121" s="9">
        <v>5111</v>
      </c>
      <c r="R121" s="9" t="s">
        <v>44</v>
      </c>
      <c r="S121" s="14">
        <v>310</v>
      </c>
      <c r="T121" s="1">
        <v>1928</v>
      </c>
      <c r="U121" s="1">
        <f t="shared" si="36"/>
        <v>597680</v>
      </c>
      <c r="V121" s="1">
        <f t="shared" si="22"/>
        <v>669401.59999999998</v>
      </c>
      <c r="W121" s="16"/>
      <c r="X121" s="16">
        <v>2018</v>
      </c>
      <c r="Y121" s="8"/>
      <c r="Z121" s="43"/>
      <c r="AA121" s="43"/>
      <c r="AB121" s="43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</row>
    <row r="122" spans="1:39" ht="60.75" customHeight="1" x14ac:dyDescent="0.25">
      <c r="A122" s="34"/>
      <c r="B122" s="9" t="s">
        <v>337</v>
      </c>
      <c r="C122" s="9" t="s">
        <v>36</v>
      </c>
      <c r="D122" s="9" t="s">
        <v>47</v>
      </c>
      <c r="E122" s="9" t="s">
        <v>303</v>
      </c>
      <c r="F122" s="9" t="s">
        <v>304</v>
      </c>
      <c r="G122" s="9"/>
      <c r="H122" s="9" t="s">
        <v>40</v>
      </c>
      <c r="I122" s="9">
        <v>0</v>
      </c>
      <c r="J122" s="5">
        <v>710000000</v>
      </c>
      <c r="K122" s="9" t="s">
        <v>41</v>
      </c>
      <c r="L122" s="9" t="s">
        <v>383</v>
      </c>
      <c r="M122" s="9" t="s">
        <v>42</v>
      </c>
      <c r="N122" s="9" t="s">
        <v>43</v>
      </c>
      <c r="O122" s="10" t="s">
        <v>300</v>
      </c>
      <c r="P122" s="9" t="s">
        <v>301</v>
      </c>
      <c r="Q122" s="9">
        <v>5111</v>
      </c>
      <c r="R122" s="9" t="s">
        <v>44</v>
      </c>
      <c r="S122" s="14">
        <v>620</v>
      </c>
      <c r="T122" s="1">
        <v>727</v>
      </c>
      <c r="U122" s="1">
        <v>0</v>
      </c>
      <c r="V122" s="1">
        <f t="shared" si="22"/>
        <v>0</v>
      </c>
      <c r="W122" s="16"/>
      <c r="X122" s="16">
        <v>2018</v>
      </c>
      <c r="Y122" s="8" t="s">
        <v>844</v>
      </c>
      <c r="Z122" s="43"/>
      <c r="AA122" s="43"/>
      <c r="AB122" s="43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</row>
    <row r="123" spans="1:39" ht="59.25" customHeight="1" x14ac:dyDescent="0.25">
      <c r="A123" s="34"/>
      <c r="B123" s="9" t="s">
        <v>846</v>
      </c>
      <c r="C123" s="9" t="s">
        <v>36</v>
      </c>
      <c r="D123" s="9" t="s">
        <v>47</v>
      </c>
      <c r="E123" s="9" t="s">
        <v>303</v>
      </c>
      <c r="F123" s="9" t="s">
        <v>847</v>
      </c>
      <c r="G123" s="9" t="s">
        <v>304</v>
      </c>
      <c r="H123" s="9" t="s">
        <v>40</v>
      </c>
      <c r="I123" s="9">
        <v>0</v>
      </c>
      <c r="J123" s="5">
        <v>710000000</v>
      </c>
      <c r="K123" s="9" t="s">
        <v>41</v>
      </c>
      <c r="L123" s="9" t="s">
        <v>383</v>
      </c>
      <c r="M123" s="9" t="s">
        <v>42</v>
      </c>
      <c r="N123" s="9" t="s">
        <v>43</v>
      </c>
      <c r="O123" s="10" t="s">
        <v>300</v>
      </c>
      <c r="P123" s="9" t="s">
        <v>301</v>
      </c>
      <c r="Q123" s="9">
        <v>5111</v>
      </c>
      <c r="R123" s="9" t="s">
        <v>44</v>
      </c>
      <c r="S123" s="14">
        <v>620</v>
      </c>
      <c r="T123" s="1">
        <v>727</v>
      </c>
      <c r="U123" s="1">
        <f t="shared" ref="U123" si="39">S123*T123</f>
        <v>450740</v>
      </c>
      <c r="V123" s="1">
        <f t="shared" si="22"/>
        <v>504828.8</v>
      </c>
      <c r="W123" s="16"/>
      <c r="X123" s="16">
        <v>2018</v>
      </c>
      <c r="Y123" s="8"/>
      <c r="Z123" s="43"/>
      <c r="AA123" s="43"/>
      <c r="AB123" s="43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</row>
    <row r="124" spans="1:39" ht="51" x14ac:dyDescent="0.25">
      <c r="A124" s="34"/>
      <c r="B124" s="9" t="s">
        <v>339</v>
      </c>
      <c r="C124" s="9" t="s">
        <v>36</v>
      </c>
      <c r="D124" s="9" t="s">
        <v>51</v>
      </c>
      <c r="E124" s="9" t="s">
        <v>52</v>
      </c>
      <c r="F124" s="9" t="s">
        <v>53</v>
      </c>
      <c r="G124" s="9"/>
      <c r="H124" s="9" t="s">
        <v>40</v>
      </c>
      <c r="I124" s="9">
        <v>0</v>
      </c>
      <c r="J124" s="5">
        <v>710000000</v>
      </c>
      <c r="K124" s="9" t="s">
        <v>41</v>
      </c>
      <c r="L124" s="9" t="s">
        <v>383</v>
      </c>
      <c r="M124" s="9" t="s">
        <v>42</v>
      </c>
      <c r="N124" s="9" t="s">
        <v>43</v>
      </c>
      <c r="O124" s="10" t="s">
        <v>300</v>
      </c>
      <c r="P124" s="9" t="s">
        <v>301</v>
      </c>
      <c r="Q124" s="9">
        <v>796</v>
      </c>
      <c r="R124" s="9" t="s">
        <v>54</v>
      </c>
      <c r="S124" s="14">
        <v>31</v>
      </c>
      <c r="T124" s="1">
        <v>4464</v>
      </c>
      <c r="U124" s="1">
        <f t="shared" si="36"/>
        <v>138384</v>
      </c>
      <c r="V124" s="1">
        <f t="shared" si="22"/>
        <v>154990.07999999999</v>
      </c>
      <c r="W124" s="16"/>
      <c r="X124" s="16">
        <v>2018</v>
      </c>
      <c r="Y124" s="8"/>
      <c r="Z124" s="43"/>
      <c r="AA124" s="43"/>
      <c r="AB124" s="43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</row>
    <row r="125" spans="1:39" ht="51" x14ac:dyDescent="0.25">
      <c r="A125" s="34"/>
      <c r="B125" s="9" t="s">
        <v>341</v>
      </c>
      <c r="C125" s="9" t="s">
        <v>36</v>
      </c>
      <c r="D125" s="9" t="s">
        <v>56</v>
      </c>
      <c r="E125" s="9" t="s">
        <v>57</v>
      </c>
      <c r="F125" s="9" t="s">
        <v>58</v>
      </c>
      <c r="G125" s="9"/>
      <c r="H125" s="9" t="s">
        <v>40</v>
      </c>
      <c r="I125" s="9">
        <v>0</v>
      </c>
      <c r="J125" s="5">
        <v>710000000</v>
      </c>
      <c r="K125" s="9" t="s">
        <v>41</v>
      </c>
      <c r="L125" s="9" t="s">
        <v>383</v>
      </c>
      <c r="M125" s="9" t="s">
        <v>42</v>
      </c>
      <c r="N125" s="9" t="s">
        <v>43</v>
      </c>
      <c r="O125" s="10" t="s">
        <v>300</v>
      </c>
      <c r="P125" s="9" t="s">
        <v>301</v>
      </c>
      <c r="Q125" s="9">
        <v>796</v>
      </c>
      <c r="R125" s="9" t="s">
        <v>54</v>
      </c>
      <c r="S125" s="14">
        <v>1</v>
      </c>
      <c r="T125" s="1">
        <v>294</v>
      </c>
      <c r="U125" s="1">
        <v>0</v>
      </c>
      <c r="V125" s="1">
        <f t="shared" si="22"/>
        <v>0</v>
      </c>
      <c r="W125" s="16"/>
      <c r="X125" s="16">
        <v>2018</v>
      </c>
      <c r="Y125" s="8" t="s">
        <v>848</v>
      </c>
      <c r="Z125" s="43"/>
      <c r="AA125" s="43"/>
      <c r="AB125" s="43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</row>
    <row r="126" spans="1:39" ht="55.5" customHeight="1" x14ac:dyDescent="0.25">
      <c r="A126" s="34"/>
      <c r="B126" s="9" t="s">
        <v>849</v>
      </c>
      <c r="C126" s="9" t="s">
        <v>36</v>
      </c>
      <c r="D126" s="9" t="s">
        <v>56</v>
      </c>
      <c r="E126" s="9" t="s">
        <v>57</v>
      </c>
      <c r="F126" s="9" t="s">
        <v>850</v>
      </c>
      <c r="G126" s="9" t="s">
        <v>58</v>
      </c>
      <c r="H126" s="9" t="s">
        <v>40</v>
      </c>
      <c r="I126" s="9">
        <v>0</v>
      </c>
      <c r="J126" s="5">
        <v>710000000</v>
      </c>
      <c r="K126" s="9" t="s">
        <v>41</v>
      </c>
      <c r="L126" s="9" t="s">
        <v>383</v>
      </c>
      <c r="M126" s="9" t="s">
        <v>42</v>
      </c>
      <c r="N126" s="9" t="s">
        <v>43</v>
      </c>
      <c r="O126" s="10" t="s">
        <v>300</v>
      </c>
      <c r="P126" s="9" t="s">
        <v>301</v>
      </c>
      <c r="Q126" s="9">
        <v>796</v>
      </c>
      <c r="R126" s="9" t="s">
        <v>54</v>
      </c>
      <c r="S126" s="14">
        <v>1</v>
      </c>
      <c r="T126" s="1">
        <v>294</v>
      </c>
      <c r="U126" s="1">
        <f t="shared" ref="U126" si="40">S126*T126</f>
        <v>294</v>
      </c>
      <c r="V126" s="1">
        <f t="shared" si="22"/>
        <v>329.28</v>
      </c>
      <c r="W126" s="16"/>
      <c r="X126" s="16">
        <v>2018</v>
      </c>
      <c r="Y126" s="8"/>
      <c r="Z126" s="43"/>
      <c r="AA126" s="43"/>
      <c r="AB126" s="43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</row>
    <row r="127" spans="1:39" ht="51" x14ac:dyDescent="0.25">
      <c r="A127" s="34"/>
      <c r="B127" s="9" t="s">
        <v>343</v>
      </c>
      <c r="C127" s="9" t="s">
        <v>36</v>
      </c>
      <c r="D127" s="9" t="s">
        <v>56</v>
      </c>
      <c r="E127" s="9" t="s">
        <v>57</v>
      </c>
      <c r="F127" s="9" t="s">
        <v>60</v>
      </c>
      <c r="G127" s="9"/>
      <c r="H127" s="9" t="s">
        <v>40</v>
      </c>
      <c r="I127" s="9">
        <v>0</v>
      </c>
      <c r="J127" s="5">
        <v>710000000</v>
      </c>
      <c r="K127" s="9" t="s">
        <v>41</v>
      </c>
      <c r="L127" s="9" t="s">
        <v>383</v>
      </c>
      <c r="M127" s="9" t="s">
        <v>42</v>
      </c>
      <c r="N127" s="9" t="s">
        <v>43</v>
      </c>
      <c r="O127" s="10" t="s">
        <v>300</v>
      </c>
      <c r="P127" s="9" t="s">
        <v>301</v>
      </c>
      <c r="Q127" s="9">
        <v>796</v>
      </c>
      <c r="R127" s="9" t="s">
        <v>54</v>
      </c>
      <c r="S127" s="14">
        <v>1</v>
      </c>
      <c r="T127" s="1">
        <v>294</v>
      </c>
      <c r="U127" s="1">
        <v>0</v>
      </c>
      <c r="V127" s="1">
        <f t="shared" si="22"/>
        <v>0</v>
      </c>
      <c r="W127" s="16"/>
      <c r="X127" s="16">
        <v>2018</v>
      </c>
      <c r="Y127" s="8" t="s">
        <v>848</v>
      </c>
      <c r="Z127" s="43"/>
      <c r="AA127" s="43"/>
      <c r="AB127" s="43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</row>
    <row r="128" spans="1:39" ht="51" x14ac:dyDescent="0.25">
      <c r="A128" s="34"/>
      <c r="B128" s="9" t="s">
        <v>851</v>
      </c>
      <c r="C128" s="9" t="s">
        <v>36</v>
      </c>
      <c r="D128" s="9" t="s">
        <v>56</v>
      </c>
      <c r="E128" s="9" t="s">
        <v>57</v>
      </c>
      <c r="F128" s="9" t="s">
        <v>850</v>
      </c>
      <c r="G128" s="9" t="s">
        <v>60</v>
      </c>
      <c r="H128" s="9" t="s">
        <v>40</v>
      </c>
      <c r="I128" s="9">
        <v>0</v>
      </c>
      <c r="J128" s="5">
        <v>710000000</v>
      </c>
      <c r="K128" s="9" t="s">
        <v>41</v>
      </c>
      <c r="L128" s="9" t="s">
        <v>383</v>
      </c>
      <c r="M128" s="9" t="s">
        <v>42</v>
      </c>
      <c r="N128" s="9" t="s">
        <v>43</v>
      </c>
      <c r="O128" s="10" t="s">
        <v>300</v>
      </c>
      <c r="P128" s="9" t="s">
        <v>301</v>
      </c>
      <c r="Q128" s="9">
        <v>796</v>
      </c>
      <c r="R128" s="9" t="s">
        <v>54</v>
      </c>
      <c r="S128" s="14">
        <v>1</v>
      </c>
      <c r="T128" s="1">
        <v>294</v>
      </c>
      <c r="U128" s="1">
        <f t="shared" ref="U128" si="41">S128*T128</f>
        <v>294</v>
      </c>
      <c r="V128" s="1">
        <f t="shared" si="22"/>
        <v>329.28</v>
      </c>
      <c r="W128" s="16"/>
      <c r="X128" s="16">
        <v>2018</v>
      </c>
      <c r="Y128" s="8"/>
      <c r="Z128" s="43"/>
      <c r="AA128" s="43"/>
      <c r="AB128" s="43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</row>
    <row r="129" spans="1:39" ht="51" x14ac:dyDescent="0.25">
      <c r="A129" s="34"/>
      <c r="B129" s="9" t="s">
        <v>345</v>
      </c>
      <c r="C129" s="9" t="s">
        <v>36</v>
      </c>
      <c r="D129" s="9" t="s">
        <v>56</v>
      </c>
      <c r="E129" s="9" t="s">
        <v>57</v>
      </c>
      <c r="F129" s="9" t="s">
        <v>62</v>
      </c>
      <c r="G129" s="9"/>
      <c r="H129" s="9" t="s">
        <v>40</v>
      </c>
      <c r="I129" s="9">
        <v>0</v>
      </c>
      <c r="J129" s="5">
        <v>710000000</v>
      </c>
      <c r="K129" s="9" t="s">
        <v>41</v>
      </c>
      <c r="L129" s="9" t="s">
        <v>383</v>
      </c>
      <c r="M129" s="9" t="s">
        <v>42</v>
      </c>
      <c r="N129" s="9" t="s">
        <v>43</v>
      </c>
      <c r="O129" s="10" t="s">
        <v>300</v>
      </c>
      <c r="P129" s="9" t="s">
        <v>301</v>
      </c>
      <c r="Q129" s="9">
        <v>796</v>
      </c>
      <c r="R129" s="9" t="s">
        <v>54</v>
      </c>
      <c r="S129" s="14">
        <v>1</v>
      </c>
      <c r="T129" s="1">
        <v>294</v>
      </c>
      <c r="U129" s="1">
        <v>0</v>
      </c>
      <c r="V129" s="1">
        <f t="shared" si="22"/>
        <v>0</v>
      </c>
      <c r="W129" s="16"/>
      <c r="X129" s="16">
        <v>2018</v>
      </c>
      <c r="Y129" s="8" t="s">
        <v>848</v>
      </c>
      <c r="Z129" s="43"/>
      <c r="AA129" s="43"/>
      <c r="AB129" s="43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</row>
    <row r="130" spans="1:39" ht="57" customHeight="1" x14ac:dyDescent="0.25">
      <c r="A130" s="34"/>
      <c r="B130" s="9" t="s">
        <v>852</v>
      </c>
      <c r="C130" s="9" t="s">
        <v>36</v>
      </c>
      <c r="D130" s="9" t="s">
        <v>56</v>
      </c>
      <c r="E130" s="9" t="s">
        <v>57</v>
      </c>
      <c r="F130" s="9" t="s">
        <v>850</v>
      </c>
      <c r="G130" s="9" t="s">
        <v>62</v>
      </c>
      <c r="H130" s="9" t="s">
        <v>40</v>
      </c>
      <c r="I130" s="9">
        <v>0</v>
      </c>
      <c r="J130" s="5">
        <v>710000000</v>
      </c>
      <c r="K130" s="9" t="s">
        <v>41</v>
      </c>
      <c r="L130" s="9" t="s">
        <v>383</v>
      </c>
      <c r="M130" s="9" t="s">
        <v>42</v>
      </c>
      <c r="N130" s="9" t="s">
        <v>43</v>
      </c>
      <c r="O130" s="10" t="s">
        <v>300</v>
      </c>
      <c r="P130" s="9" t="s">
        <v>301</v>
      </c>
      <c r="Q130" s="9">
        <v>796</v>
      </c>
      <c r="R130" s="9" t="s">
        <v>54</v>
      </c>
      <c r="S130" s="14">
        <v>1</v>
      </c>
      <c r="T130" s="1">
        <v>294</v>
      </c>
      <c r="U130" s="1">
        <f t="shared" ref="U130" si="42">S130*T130</f>
        <v>294</v>
      </c>
      <c r="V130" s="1">
        <f t="shared" si="22"/>
        <v>329.28</v>
      </c>
      <c r="W130" s="16"/>
      <c r="X130" s="16">
        <v>2018</v>
      </c>
      <c r="Y130" s="8"/>
      <c r="Z130" s="43"/>
      <c r="AA130" s="43"/>
      <c r="AB130" s="43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</row>
    <row r="131" spans="1:39" ht="58.5" customHeight="1" x14ac:dyDescent="0.25">
      <c r="A131" s="34"/>
      <c r="B131" s="9" t="s">
        <v>347</v>
      </c>
      <c r="C131" s="9" t="s">
        <v>36</v>
      </c>
      <c r="D131" s="9" t="s">
        <v>56</v>
      </c>
      <c r="E131" s="9" t="s">
        <v>57</v>
      </c>
      <c r="F131" s="9" t="s">
        <v>64</v>
      </c>
      <c r="G131" s="9"/>
      <c r="H131" s="9" t="s">
        <v>40</v>
      </c>
      <c r="I131" s="9">
        <v>0</v>
      </c>
      <c r="J131" s="5">
        <v>710000000</v>
      </c>
      <c r="K131" s="9" t="s">
        <v>41</v>
      </c>
      <c r="L131" s="9" t="s">
        <v>383</v>
      </c>
      <c r="M131" s="9" t="s">
        <v>42</v>
      </c>
      <c r="N131" s="9" t="s">
        <v>43</v>
      </c>
      <c r="O131" s="10" t="s">
        <v>300</v>
      </c>
      <c r="P131" s="9" t="s">
        <v>301</v>
      </c>
      <c r="Q131" s="9">
        <v>796</v>
      </c>
      <c r="R131" s="9" t="s">
        <v>54</v>
      </c>
      <c r="S131" s="14">
        <v>5</v>
      </c>
      <c r="T131" s="1">
        <v>294</v>
      </c>
      <c r="U131" s="1">
        <v>0</v>
      </c>
      <c r="V131" s="1">
        <f t="shared" si="22"/>
        <v>0</v>
      </c>
      <c r="W131" s="16"/>
      <c r="X131" s="16">
        <v>2018</v>
      </c>
      <c r="Y131" s="8" t="s">
        <v>848</v>
      </c>
      <c r="Z131" s="43"/>
      <c r="AA131" s="43"/>
      <c r="AB131" s="43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</row>
    <row r="132" spans="1:39" ht="57" customHeight="1" x14ac:dyDescent="0.25">
      <c r="A132" s="34"/>
      <c r="B132" s="9" t="s">
        <v>853</v>
      </c>
      <c r="C132" s="9" t="s">
        <v>36</v>
      </c>
      <c r="D132" s="9" t="s">
        <v>56</v>
      </c>
      <c r="E132" s="9" t="s">
        <v>57</v>
      </c>
      <c r="F132" s="9" t="s">
        <v>850</v>
      </c>
      <c r="G132" s="9" t="s">
        <v>64</v>
      </c>
      <c r="H132" s="9" t="s">
        <v>40</v>
      </c>
      <c r="I132" s="9">
        <v>0</v>
      </c>
      <c r="J132" s="5">
        <v>710000000</v>
      </c>
      <c r="K132" s="9" t="s">
        <v>41</v>
      </c>
      <c r="L132" s="9" t="s">
        <v>383</v>
      </c>
      <c r="M132" s="9" t="s">
        <v>42</v>
      </c>
      <c r="N132" s="9" t="s">
        <v>43</v>
      </c>
      <c r="O132" s="10" t="s">
        <v>300</v>
      </c>
      <c r="P132" s="9" t="s">
        <v>301</v>
      </c>
      <c r="Q132" s="9">
        <v>796</v>
      </c>
      <c r="R132" s="9" t="s">
        <v>54</v>
      </c>
      <c r="S132" s="14">
        <v>5</v>
      </c>
      <c r="T132" s="1">
        <v>294</v>
      </c>
      <c r="U132" s="1">
        <f t="shared" ref="U132" si="43">S132*T132</f>
        <v>1470</v>
      </c>
      <c r="V132" s="1">
        <f t="shared" si="22"/>
        <v>1646.4</v>
      </c>
      <c r="W132" s="16"/>
      <c r="X132" s="16">
        <v>2018</v>
      </c>
      <c r="Y132" s="8"/>
      <c r="Z132" s="43"/>
      <c r="AA132" s="43"/>
      <c r="AB132" s="43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</row>
    <row r="133" spans="1:39" ht="51" x14ac:dyDescent="0.25">
      <c r="A133" s="34"/>
      <c r="B133" s="9" t="s">
        <v>350</v>
      </c>
      <c r="C133" s="9" t="s">
        <v>36</v>
      </c>
      <c r="D133" s="9" t="s">
        <v>70</v>
      </c>
      <c r="E133" s="9" t="s">
        <v>71</v>
      </c>
      <c r="F133" s="9" t="s">
        <v>305</v>
      </c>
      <c r="G133" s="9"/>
      <c r="H133" s="9" t="s">
        <v>40</v>
      </c>
      <c r="I133" s="9">
        <v>0</v>
      </c>
      <c r="J133" s="5">
        <v>710000000</v>
      </c>
      <c r="K133" s="9" t="s">
        <v>41</v>
      </c>
      <c r="L133" s="9" t="s">
        <v>383</v>
      </c>
      <c r="M133" s="9" t="s">
        <v>42</v>
      </c>
      <c r="N133" s="9" t="s">
        <v>43</v>
      </c>
      <c r="O133" s="10" t="s">
        <v>300</v>
      </c>
      <c r="P133" s="9" t="s">
        <v>301</v>
      </c>
      <c r="Q133" s="9">
        <v>796</v>
      </c>
      <c r="R133" s="9" t="s">
        <v>54</v>
      </c>
      <c r="S133" s="14">
        <v>1</v>
      </c>
      <c r="T133" s="1">
        <v>294</v>
      </c>
      <c r="U133" s="1">
        <v>0</v>
      </c>
      <c r="V133" s="1">
        <f t="shared" si="22"/>
        <v>0</v>
      </c>
      <c r="W133" s="16"/>
      <c r="X133" s="16">
        <v>2018</v>
      </c>
      <c r="Y133" s="8" t="s">
        <v>848</v>
      </c>
      <c r="Z133" s="43"/>
      <c r="AA133" s="43"/>
      <c r="AB133" s="43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</row>
    <row r="134" spans="1:39" ht="51" x14ac:dyDescent="0.25">
      <c r="A134" s="34"/>
      <c r="B134" s="9" t="s">
        <v>854</v>
      </c>
      <c r="C134" s="9" t="s">
        <v>36</v>
      </c>
      <c r="D134" s="9" t="s">
        <v>70</v>
      </c>
      <c r="E134" s="9" t="s">
        <v>71</v>
      </c>
      <c r="F134" s="9" t="s">
        <v>855</v>
      </c>
      <c r="G134" s="9" t="s">
        <v>305</v>
      </c>
      <c r="H134" s="9" t="s">
        <v>40</v>
      </c>
      <c r="I134" s="9">
        <v>0</v>
      </c>
      <c r="J134" s="5">
        <v>710000000</v>
      </c>
      <c r="K134" s="9" t="s">
        <v>41</v>
      </c>
      <c r="L134" s="9" t="s">
        <v>383</v>
      </c>
      <c r="M134" s="9" t="s">
        <v>42</v>
      </c>
      <c r="N134" s="9" t="s">
        <v>43</v>
      </c>
      <c r="O134" s="10" t="s">
        <v>300</v>
      </c>
      <c r="P134" s="9" t="s">
        <v>301</v>
      </c>
      <c r="Q134" s="9">
        <v>796</v>
      </c>
      <c r="R134" s="9" t="s">
        <v>54</v>
      </c>
      <c r="S134" s="14">
        <v>1</v>
      </c>
      <c r="T134" s="1">
        <v>294</v>
      </c>
      <c r="U134" s="1">
        <f t="shared" ref="U134" si="44">S134*T134</f>
        <v>294</v>
      </c>
      <c r="V134" s="1">
        <f t="shared" si="22"/>
        <v>329.28</v>
      </c>
      <c r="W134" s="16"/>
      <c r="X134" s="16">
        <v>2018</v>
      </c>
      <c r="Y134" s="8"/>
      <c r="Z134" s="43"/>
      <c r="AA134" s="43"/>
      <c r="AB134" s="43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</row>
    <row r="135" spans="1:39" ht="51" x14ac:dyDescent="0.25">
      <c r="A135" s="34"/>
      <c r="B135" s="9" t="s">
        <v>352</v>
      </c>
      <c r="C135" s="9" t="s">
        <v>36</v>
      </c>
      <c r="D135" s="9" t="s">
        <v>56</v>
      </c>
      <c r="E135" s="9" t="s">
        <v>57</v>
      </c>
      <c r="F135" s="9" t="s">
        <v>66</v>
      </c>
      <c r="G135" s="9"/>
      <c r="H135" s="9" t="s">
        <v>40</v>
      </c>
      <c r="I135" s="9">
        <v>0</v>
      </c>
      <c r="J135" s="5">
        <v>710000000</v>
      </c>
      <c r="K135" s="9" t="s">
        <v>41</v>
      </c>
      <c r="L135" s="9" t="s">
        <v>383</v>
      </c>
      <c r="M135" s="9" t="s">
        <v>42</v>
      </c>
      <c r="N135" s="9" t="s">
        <v>43</v>
      </c>
      <c r="O135" s="10" t="s">
        <v>300</v>
      </c>
      <c r="P135" s="9" t="s">
        <v>301</v>
      </c>
      <c r="Q135" s="9">
        <v>796</v>
      </c>
      <c r="R135" s="9" t="s">
        <v>54</v>
      </c>
      <c r="S135" s="14">
        <v>3</v>
      </c>
      <c r="T135" s="1">
        <v>294</v>
      </c>
      <c r="U135" s="1">
        <v>0</v>
      </c>
      <c r="V135" s="1">
        <f t="shared" si="22"/>
        <v>0</v>
      </c>
      <c r="W135" s="16"/>
      <c r="X135" s="16">
        <v>2018</v>
      </c>
      <c r="Y135" s="8" t="s">
        <v>848</v>
      </c>
      <c r="Z135" s="43"/>
      <c r="AA135" s="43"/>
      <c r="AB135" s="43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</row>
    <row r="136" spans="1:39" ht="59.25" customHeight="1" x14ac:dyDescent="0.25">
      <c r="A136" s="34"/>
      <c r="B136" s="9" t="s">
        <v>856</v>
      </c>
      <c r="C136" s="9" t="s">
        <v>36</v>
      </c>
      <c r="D136" s="9" t="s">
        <v>56</v>
      </c>
      <c r="E136" s="9" t="s">
        <v>57</v>
      </c>
      <c r="F136" s="9" t="s">
        <v>850</v>
      </c>
      <c r="G136" s="9" t="s">
        <v>66</v>
      </c>
      <c r="H136" s="9" t="s">
        <v>40</v>
      </c>
      <c r="I136" s="9">
        <v>0</v>
      </c>
      <c r="J136" s="5">
        <v>710000000</v>
      </c>
      <c r="K136" s="9" t="s">
        <v>41</v>
      </c>
      <c r="L136" s="9" t="s">
        <v>383</v>
      </c>
      <c r="M136" s="9" t="s">
        <v>42</v>
      </c>
      <c r="N136" s="9" t="s">
        <v>43</v>
      </c>
      <c r="O136" s="10" t="s">
        <v>300</v>
      </c>
      <c r="P136" s="9" t="s">
        <v>301</v>
      </c>
      <c r="Q136" s="9">
        <v>796</v>
      </c>
      <c r="R136" s="9" t="s">
        <v>54</v>
      </c>
      <c r="S136" s="14">
        <v>3</v>
      </c>
      <c r="T136" s="1">
        <v>294</v>
      </c>
      <c r="U136" s="1">
        <f t="shared" ref="U136" si="45">S136*T136</f>
        <v>882</v>
      </c>
      <c r="V136" s="1">
        <f t="shared" si="22"/>
        <v>987.84</v>
      </c>
      <c r="W136" s="16"/>
      <c r="X136" s="16">
        <v>2018</v>
      </c>
      <c r="Y136" s="8"/>
      <c r="Z136" s="43"/>
      <c r="AA136" s="43"/>
      <c r="AB136" s="43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</row>
    <row r="137" spans="1:39" ht="51" x14ac:dyDescent="0.25">
      <c r="A137" s="34"/>
      <c r="B137" s="9" t="s">
        <v>354</v>
      </c>
      <c r="C137" s="9" t="s">
        <v>36</v>
      </c>
      <c r="D137" s="9" t="s">
        <v>56</v>
      </c>
      <c r="E137" s="9" t="s">
        <v>57</v>
      </c>
      <c r="F137" s="9" t="s">
        <v>68</v>
      </c>
      <c r="G137" s="9"/>
      <c r="H137" s="9" t="s">
        <v>40</v>
      </c>
      <c r="I137" s="9">
        <v>0</v>
      </c>
      <c r="J137" s="5">
        <v>710000000</v>
      </c>
      <c r="K137" s="9" t="s">
        <v>41</v>
      </c>
      <c r="L137" s="9" t="s">
        <v>383</v>
      </c>
      <c r="M137" s="9" t="s">
        <v>42</v>
      </c>
      <c r="N137" s="9" t="s">
        <v>43</v>
      </c>
      <c r="O137" s="10" t="s">
        <v>300</v>
      </c>
      <c r="P137" s="9" t="s">
        <v>301</v>
      </c>
      <c r="Q137" s="9">
        <v>796</v>
      </c>
      <c r="R137" s="9" t="s">
        <v>54</v>
      </c>
      <c r="S137" s="14">
        <v>1</v>
      </c>
      <c r="T137" s="1">
        <v>294</v>
      </c>
      <c r="U137" s="1">
        <v>0</v>
      </c>
      <c r="V137" s="1">
        <f t="shared" si="22"/>
        <v>0</v>
      </c>
      <c r="W137" s="16"/>
      <c r="X137" s="16">
        <v>2018</v>
      </c>
      <c r="Y137" s="8" t="s">
        <v>848</v>
      </c>
      <c r="Z137" s="43"/>
      <c r="AA137" s="43"/>
      <c r="AB137" s="43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</row>
    <row r="138" spans="1:39" ht="51" x14ac:dyDescent="0.25">
      <c r="A138" s="34"/>
      <c r="B138" s="9" t="s">
        <v>857</v>
      </c>
      <c r="C138" s="9" t="s">
        <v>36</v>
      </c>
      <c r="D138" s="9" t="s">
        <v>56</v>
      </c>
      <c r="E138" s="9" t="s">
        <v>57</v>
      </c>
      <c r="F138" s="9" t="s">
        <v>850</v>
      </c>
      <c r="G138" s="9" t="s">
        <v>68</v>
      </c>
      <c r="H138" s="9" t="s">
        <v>40</v>
      </c>
      <c r="I138" s="9">
        <v>0</v>
      </c>
      <c r="J138" s="5">
        <v>710000000</v>
      </c>
      <c r="K138" s="9" t="s">
        <v>41</v>
      </c>
      <c r="L138" s="9" t="s">
        <v>383</v>
      </c>
      <c r="M138" s="9" t="s">
        <v>42</v>
      </c>
      <c r="N138" s="9" t="s">
        <v>43</v>
      </c>
      <c r="O138" s="10" t="s">
        <v>300</v>
      </c>
      <c r="P138" s="9" t="s">
        <v>301</v>
      </c>
      <c r="Q138" s="9">
        <v>796</v>
      </c>
      <c r="R138" s="9" t="s">
        <v>54</v>
      </c>
      <c r="S138" s="14">
        <v>1</v>
      </c>
      <c r="T138" s="1">
        <v>294</v>
      </c>
      <c r="U138" s="1">
        <f t="shared" ref="U138" si="46">S138*T138</f>
        <v>294</v>
      </c>
      <c r="V138" s="1">
        <f t="shared" si="22"/>
        <v>329.28</v>
      </c>
      <c r="W138" s="16"/>
      <c r="X138" s="16">
        <v>2018</v>
      </c>
      <c r="Y138" s="8"/>
      <c r="Z138" s="43"/>
      <c r="AA138" s="43"/>
      <c r="AB138" s="43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</row>
    <row r="139" spans="1:39" ht="51" x14ac:dyDescent="0.25">
      <c r="A139" s="34"/>
      <c r="B139" s="9" t="s">
        <v>356</v>
      </c>
      <c r="C139" s="9" t="s">
        <v>36</v>
      </c>
      <c r="D139" s="9" t="s">
        <v>74</v>
      </c>
      <c r="E139" s="9" t="s">
        <v>75</v>
      </c>
      <c r="F139" s="9" t="s">
        <v>306</v>
      </c>
      <c r="G139" s="9"/>
      <c r="H139" s="9" t="s">
        <v>40</v>
      </c>
      <c r="I139" s="9">
        <v>0</v>
      </c>
      <c r="J139" s="5">
        <v>710000000</v>
      </c>
      <c r="K139" s="9" t="s">
        <v>41</v>
      </c>
      <c r="L139" s="9" t="s">
        <v>383</v>
      </c>
      <c r="M139" s="9" t="s">
        <v>42</v>
      </c>
      <c r="N139" s="9" t="s">
        <v>43</v>
      </c>
      <c r="O139" s="10" t="s">
        <v>300</v>
      </c>
      <c r="P139" s="9" t="s">
        <v>301</v>
      </c>
      <c r="Q139" s="9">
        <v>778</v>
      </c>
      <c r="R139" s="9" t="s">
        <v>77</v>
      </c>
      <c r="S139" s="14">
        <v>62</v>
      </c>
      <c r="T139" s="1">
        <v>129</v>
      </c>
      <c r="U139" s="1">
        <v>0</v>
      </c>
      <c r="V139" s="1">
        <f t="shared" si="22"/>
        <v>0</v>
      </c>
      <c r="W139" s="16"/>
      <c r="X139" s="16">
        <v>2018</v>
      </c>
      <c r="Y139" s="8" t="s">
        <v>848</v>
      </c>
      <c r="Z139" s="43"/>
      <c r="AA139" s="43"/>
      <c r="AB139" s="43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</row>
    <row r="140" spans="1:39" ht="72.75" customHeight="1" x14ac:dyDescent="0.25">
      <c r="A140" s="34"/>
      <c r="B140" s="9" t="s">
        <v>858</v>
      </c>
      <c r="C140" s="9" t="s">
        <v>36</v>
      </c>
      <c r="D140" s="9" t="s">
        <v>74</v>
      </c>
      <c r="E140" s="9" t="s">
        <v>75</v>
      </c>
      <c r="F140" s="9" t="s">
        <v>859</v>
      </c>
      <c r="G140" s="9" t="s">
        <v>306</v>
      </c>
      <c r="H140" s="9" t="s">
        <v>40</v>
      </c>
      <c r="I140" s="9">
        <v>0</v>
      </c>
      <c r="J140" s="5">
        <v>710000000</v>
      </c>
      <c r="K140" s="9" t="s">
        <v>41</v>
      </c>
      <c r="L140" s="9" t="s">
        <v>383</v>
      </c>
      <c r="M140" s="9" t="s">
        <v>42</v>
      </c>
      <c r="N140" s="9" t="s">
        <v>43</v>
      </c>
      <c r="O140" s="10" t="s">
        <v>300</v>
      </c>
      <c r="P140" s="9" t="s">
        <v>301</v>
      </c>
      <c r="Q140" s="9">
        <v>778</v>
      </c>
      <c r="R140" s="9" t="s">
        <v>77</v>
      </c>
      <c r="S140" s="14">
        <v>62</v>
      </c>
      <c r="T140" s="1">
        <v>129</v>
      </c>
      <c r="U140" s="1">
        <f t="shared" ref="U140" si="47">S140*T140</f>
        <v>7998</v>
      </c>
      <c r="V140" s="1">
        <f t="shared" si="22"/>
        <v>8957.76</v>
      </c>
      <c r="W140" s="16"/>
      <c r="X140" s="16">
        <v>2018</v>
      </c>
      <c r="Y140" s="8"/>
      <c r="Z140" s="43"/>
      <c r="AA140" s="43"/>
      <c r="AB140" s="43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</row>
    <row r="141" spans="1:39" ht="51" x14ac:dyDescent="0.25">
      <c r="A141" s="34"/>
      <c r="B141" s="9" t="s">
        <v>358</v>
      </c>
      <c r="C141" s="9" t="s">
        <v>36</v>
      </c>
      <c r="D141" s="5" t="s">
        <v>74</v>
      </c>
      <c r="E141" s="9" t="s">
        <v>75</v>
      </c>
      <c r="F141" s="9" t="s">
        <v>307</v>
      </c>
      <c r="G141" s="9"/>
      <c r="H141" s="9" t="s">
        <v>40</v>
      </c>
      <c r="I141" s="9">
        <v>0</v>
      </c>
      <c r="J141" s="5">
        <v>710000000</v>
      </c>
      <c r="K141" s="9" t="s">
        <v>41</v>
      </c>
      <c r="L141" s="9" t="s">
        <v>383</v>
      </c>
      <c r="M141" s="9" t="s">
        <v>42</v>
      </c>
      <c r="N141" s="9" t="s">
        <v>43</v>
      </c>
      <c r="O141" s="10" t="s">
        <v>300</v>
      </c>
      <c r="P141" s="9" t="s">
        <v>301</v>
      </c>
      <c r="Q141" s="9">
        <v>778</v>
      </c>
      <c r="R141" s="9" t="s">
        <v>77</v>
      </c>
      <c r="S141" s="14">
        <v>62</v>
      </c>
      <c r="T141" s="1">
        <v>828</v>
      </c>
      <c r="U141" s="1">
        <v>0</v>
      </c>
      <c r="V141" s="1">
        <f t="shared" si="22"/>
        <v>0</v>
      </c>
      <c r="W141" s="16"/>
      <c r="X141" s="16">
        <v>2018</v>
      </c>
      <c r="Y141" s="8" t="s">
        <v>848</v>
      </c>
      <c r="Z141" s="43"/>
      <c r="AA141" s="43"/>
      <c r="AB141" s="43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</row>
    <row r="142" spans="1:39" ht="69.75" customHeight="1" x14ac:dyDescent="0.25">
      <c r="A142" s="34"/>
      <c r="B142" s="9" t="s">
        <v>860</v>
      </c>
      <c r="C142" s="9" t="s">
        <v>36</v>
      </c>
      <c r="D142" s="5" t="s">
        <v>74</v>
      </c>
      <c r="E142" s="9" t="s">
        <v>75</v>
      </c>
      <c r="F142" s="9" t="s">
        <v>859</v>
      </c>
      <c r="G142" s="9" t="s">
        <v>307</v>
      </c>
      <c r="H142" s="9" t="s">
        <v>40</v>
      </c>
      <c r="I142" s="9">
        <v>0</v>
      </c>
      <c r="J142" s="5">
        <v>710000000</v>
      </c>
      <c r="K142" s="9" t="s">
        <v>41</v>
      </c>
      <c r="L142" s="9" t="s">
        <v>383</v>
      </c>
      <c r="M142" s="9" t="s">
        <v>42</v>
      </c>
      <c r="N142" s="9" t="s">
        <v>43</v>
      </c>
      <c r="O142" s="10" t="s">
        <v>300</v>
      </c>
      <c r="P142" s="9" t="s">
        <v>301</v>
      </c>
      <c r="Q142" s="9">
        <v>778</v>
      </c>
      <c r="R142" s="9" t="s">
        <v>77</v>
      </c>
      <c r="S142" s="14">
        <v>62</v>
      </c>
      <c r="T142" s="1">
        <v>828</v>
      </c>
      <c r="U142" s="1">
        <f t="shared" ref="U142" si="48">S142*T142</f>
        <v>51336</v>
      </c>
      <c r="V142" s="1">
        <f t="shared" si="22"/>
        <v>57496.32</v>
      </c>
      <c r="W142" s="16"/>
      <c r="X142" s="16">
        <v>2018</v>
      </c>
      <c r="Y142" s="8"/>
      <c r="Z142" s="43"/>
      <c r="AA142" s="43"/>
      <c r="AB142" s="43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</row>
    <row r="143" spans="1:39" ht="57.75" customHeight="1" x14ac:dyDescent="0.25">
      <c r="A143" s="34"/>
      <c r="B143" s="9" t="s">
        <v>362</v>
      </c>
      <c r="C143" s="9" t="s">
        <v>36</v>
      </c>
      <c r="D143" s="9" t="s">
        <v>81</v>
      </c>
      <c r="E143" s="9" t="s">
        <v>82</v>
      </c>
      <c r="F143" s="9" t="s">
        <v>308</v>
      </c>
      <c r="G143" s="9"/>
      <c r="H143" s="9" t="s">
        <v>40</v>
      </c>
      <c r="I143" s="9">
        <v>0</v>
      </c>
      <c r="J143" s="5">
        <v>710000000</v>
      </c>
      <c r="K143" s="9" t="s">
        <v>41</v>
      </c>
      <c r="L143" s="9" t="s">
        <v>383</v>
      </c>
      <c r="M143" s="9" t="s">
        <v>42</v>
      </c>
      <c r="N143" s="9" t="s">
        <v>43</v>
      </c>
      <c r="O143" s="10" t="s">
        <v>300</v>
      </c>
      <c r="P143" s="9" t="s">
        <v>301</v>
      </c>
      <c r="Q143" s="9">
        <v>796</v>
      </c>
      <c r="R143" s="9" t="s">
        <v>54</v>
      </c>
      <c r="S143" s="14">
        <v>31</v>
      </c>
      <c r="T143" s="1">
        <v>3482</v>
      </c>
      <c r="U143" s="1">
        <v>0</v>
      </c>
      <c r="V143" s="1">
        <f t="shared" ref="V143:V208" si="49">U143+(U143*12%)</f>
        <v>0</v>
      </c>
      <c r="W143" s="16"/>
      <c r="X143" s="16">
        <v>2018</v>
      </c>
      <c r="Y143" s="8" t="s">
        <v>848</v>
      </c>
      <c r="Z143" s="43"/>
      <c r="AA143" s="43"/>
      <c r="AB143" s="43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</row>
    <row r="144" spans="1:39" ht="55.5" customHeight="1" x14ac:dyDescent="0.25">
      <c r="A144" s="34"/>
      <c r="B144" s="9" t="s">
        <v>861</v>
      </c>
      <c r="C144" s="9" t="s">
        <v>36</v>
      </c>
      <c r="D144" s="9" t="s">
        <v>81</v>
      </c>
      <c r="E144" s="9" t="s">
        <v>82</v>
      </c>
      <c r="F144" s="9" t="s">
        <v>862</v>
      </c>
      <c r="G144" s="9" t="s">
        <v>308</v>
      </c>
      <c r="H144" s="9" t="s">
        <v>40</v>
      </c>
      <c r="I144" s="9">
        <v>0</v>
      </c>
      <c r="J144" s="5">
        <v>710000000</v>
      </c>
      <c r="K144" s="9" t="s">
        <v>41</v>
      </c>
      <c r="L144" s="9" t="s">
        <v>383</v>
      </c>
      <c r="M144" s="9" t="s">
        <v>42</v>
      </c>
      <c r="N144" s="9" t="s">
        <v>43</v>
      </c>
      <c r="O144" s="10" t="s">
        <v>300</v>
      </c>
      <c r="P144" s="9" t="s">
        <v>301</v>
      </c>
      <c r="Q144" s="9">
        <v>796</v>
      </c>
      <c r="R144" s="9" t="s">
        <v>54</v>
      </c>
      <c r="S144" s="14">
        <v>31</v>
      </c>
      <c r="T144" s="1">
        <v>3482</v>
      </c>
      <c r="U144" s="1">
        <f t="shared" ref="U144" si="50">S144*T144</f>
        <v>107942</v>
      </c>
      <c r="V144" s="1">
        <f t="shared" si="49"/>
        <v>120895.03999999999</v>
      </c>
      <c r="W144" s="16"/>
      <c r="X144" s="16">
        <v>2018</v>
      </c>
      <c r="Y144" s="8"/>
      <c r="Z144" s="43"/>
      <c r="AA144" s="43"/>
      <c r="AB144" s="43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</row>
    <row r="145" spans="1:39" ht="58.5" customHeight="1" x14ac:dyDescent="0.25">
      <c r="A145" s="34"/>
      <c r="B145" s="9" t="s">
        <v>365</v>
      </c>
      <c r="C145" s="9" t="s">
        <v>36</v>
      </c>
      <c r="D145" s="9" t="s">
        <v>86</v>
      </c>
      <c r="E145" s="9" t="s">
        <v>87</v>
      </c>
      <c r="F145" s="9" t="s">
        <v>309</v>
      </c>
      <c r="G145" s="9"/>
      <c r="H145" s="9" t="s">
        <v>40</v>
      </c>
      <c r="I145" s="9">
        <v>0</v>
      </c>
      <c r="J145" s="5">
        <v>710000000</v>
      </c>
      <c r="K145" s="9" t="s">
        <v>41</v>
      </c>
      <c r="L145" s="9" t="s">
        <v>383</v>
      </c>
      <c r="M145" s="9" t="s">
        <v>42</v>
      </c>
      <c r="N145" s="9" t="s">
        <v>43</v>
      </c>
      <c r="O145" s="10" t="s">
        <v>300</v>
      </c>
      <c r="P145" s="9" t="s">
        <v>301</v>
      </c>
      <c r="Q145" s="9">
        <v>796</v>
      </c>
      <c r="R145" s="9" t="s">
        <v>54</v>
      </c>
      <c r="S145" s="14">
        <v>310</v>
      </c>
      <c r="T145" s="1">
        <v>209</v>
      </c>
      <c r="U145" s="1">
        <v>0</v>
      </c>
      <c r="V145" s="1">
        <f t="shared" si="49"/>
        <v>0</v>
      </c>
      <c r="W145" s="16"/>
      <c r="X145" s="16">
        <v>2018</v>
      </c>
      <c r="Y145" s="8" t="s">
        <v>848</v>
      </c>
      <c r="Z145" s="43"/>
      <c r="AA145" s="43"/>
      <c r="AB145" s="43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</row>
    <row r="146" spans="1:39" ht="58.5" customHeight="1" x14ac:dyDescent="0.25">
      <c r="A146" s="34"/>
      <c r="B146" s="9" t="s">
        <v>863</v>
      </c>
      <c r="C146" s="9" t="s">
        <v>36</v>
      </c>
      <c r="D146" s="9" t="s">
        <v>86</v>
      </c>
      <c r="E146" s="9" t="s">
        <v>87</v>
      </c>
      <c r="F146" s="9" t="s">
        <v>864</v>
      </c>
      <c r="G146" s="9" t="s">
        <v>865</v>
      </c>
      <c r="H146" s="9" t="s">
        <v>40</v>
      </c>
      <c r="I146" s="9">
        <v>0</v>
      </c>
      <c r="J146" s="5">
        <v>710000000</v>
      </c>
      <c r="K146" s="9" t="s">
        <v>41</v>
      </c>
      <c r="L146" s="9" t="s">
        <v>383</v>
      </c>
      <c r="M146" s="9" t="s">
        <v>42</v>
      </c>
      <c r="N146" s="9" t="s">
        <v>43</v>
      </c>
      <c r="O146" s="10" t="s">
        <v>300</v>
      </c>
      <c r="P146" s="9" t="s">
        <v>301</v>
      </c>
      <c r="Q146" s="9">
        <v>796</v>
      </c>
      <c r="R146" s="9" t="s">
        <v>54</v>
      </c>
      <c r="S146" s="14">
        <v>310</v>
      </c>
      <c r="T146" s="1">
        <v>209</v>
      </c>
      <c r="U146" s="1">
        <f t="shared" ref="U146" si="51">S146*T146</f>
        <v>64790</v>
      </c>
      <c r="V146" s="1">
        <f t="shared" si="49"/>
        <v>72564.800000000003</v>
      </c>
      <c r="W146" s="16"/>
      <c r="X146" s="16">
        <v>2018</v>
      </c>
      <c r="Y146" s="8"/>
      <c r="Z146" s="43"/>
      <c r="AA146" s="43"/>
      <c r="AB146" s="43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</row>
    <row r="147" spans="1:39" ht="57" customHeight="1" x14ac:dyDescent="0.25">
      <c r="A147" s="34"/>
      <c r="B147" s="9" t="s">
        <v>368</v>
      </c>
      <c r="C147" s="9" t="s">
        <v>36</v>
      </c>
      <c r="D147" s="9" t="s">
        <v>90</v>
      </c>
      <c r="E147" s="9" t="s">
        <v>310</v>
      </c>
      <c r="F147" s="9" t="s">
        <v>311</v>
      </c>
      <c r="G147" s="9"/>
      <c r="H147" s="9" t="s">
        <v>40</v>
      </c>
      <c r="I147" s="9">
        <v>0</v>
      </c>
      <c r="J147" s="5">
        <v>710000000</v>
      </c>
      <c r="K147" s="9" t="s">
        <v>41</v>
      </c>
      <c r="L147" s="9" t="s">
        <v>383</v>
      </c>
      <c r="M147" s="9" t="s">
        <v>42</v>
      </c>
      <c r="N147" s="9" t="s">
        <v>43</v>
      </c>
      <c r="O147" s="10" t="s">
        <v>300</v>
      </c>
      <c r="P147" s="9" t="s">
        <v>301</v>
      </c>
      <c r="Q147" s="9">
        <v>796</v>
      </c>
      <c r="R147" s="9" t="s">
        <v>54</v>
      </c>
      <c r="S147" s="14">
        <v>620</v>
      </c>
      <c r="T147" s="1">
        <v>22</v>
      </c>
      <c r="U147" s="1">
        <v>0</v>
      </c>
      <c r="V147" s="1">
        <f t="shared" si="49"/>
        <v>0</v>
      </c>
      <c r="W147" s="16"/>
      <c r="X147" s="16">
        <v>2018</v>
      </c>
      <c r="Y147" s="8" t="s">
        <v>848</v>
      </c>
      <c r="Z147" s="43"/>
      <c r="AA147" s="43"/>
      <c r="AB147" s="43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</row>
    <row r="148" spans="1:39" ht="57" customHeight="1" x14ac:dyDescent="0.25">
      <c r="A148" s="34"/>
      <c r="B148" s="9" t="s">
        <v>866</v>
      </c>
      <c r="C148" s="9" t="s">
        <v>36</v>
      </c>
      <c r="D148" s="9" t="s">
        <v>90</v>
      </c>
      <c r="E148" s="9" t="s">
        <v>310</v>
      </c>
      <c r="F148" s="9" t="s">
        <v>868</v>
      </c>
      <c r="G148" s="9" t="s">
        <v>867</v>
      </c>
      <c r="H148" s="9" t="s">
        <v>40</v>
      </c>
      <c r="I148" s="9">
        <v>0</v>
      </c>
      <c r="J148" s="5">
        <v>710000000</v>
      </c>
      <c r="K148" s="9" t="s">
        <v>41</v>
      </c>
      <c r="L148" s="9" t="s">
        <v>383</v>
      </c>
      <c r="M148" s="9" t="s">
        <v>42</v>
      </c>
      <c r="N148" s="9" t="s">
        <v>43</v>
      </c>
      <c r="O148" s="10" t="s">
        <v>300</v>
      </c>
      <c r="P148" s="9" t="s">
        <v>301</v>
      </c>
      <c r="Q148" s="9">
        <v>796</v>
      </c>
      <c r="R148" s="9" t="s">
        <v>54</v>
      </c>
      <c r="S148" s="14">
        <v>620</v>
      </c>
      <c r="T148" s="1">
        <v>22</v>
      </c>
      <c r="U148" s="1">
        <f t="shared" ref="U148" si="52">S148*T148</f>
        <v>13640</v>
      </c>
      <c r="V148" s="1">
        <f t="shared" si="49"/>
        <v>15276.8</v>
      </c>
      <c r="W148" s="16"/>
      <c r="X148" s="16">
        <v>2018</v>
      </c>
      <c r="Y148" s="8"/>
      <c r="Z148" s="43"/>
      <c r="AA148" s="43"/>
      <c r="AB148" s="43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</row>
    <row r="149" spans="1:39" ht="57.75" customHeight="1" x14ac:dyDescent="0.25">
      <c r="A149" s="34"/>
      <c r="B149" s="9" t="s">
        <v>370</v>
      </c>
      <c r="C149" s="9" t="s">
        <v>36</v>
      </c>
      <c r="D149" s="9" t="s">
        <v>94</v>
      </c>
      <c r="E149" s="9" t="s">
        <v>95</v>
      </c>
      <c r="F149" s="9" t="s">
        <v>312</v>
      </c>
      <c r="G149" s="9"/>
      <c r="H149" s="9" t="s">
        <v>40</v>
      </c>
      <c r="I149" s="9">
        <v>0</v>
      </c>
      <c r="J149" s="5">
        <v>710000000</v>
      </c>
      <c r="K149" s="9" t="s">
        <v>41</v>
      </c>
      <c r="L149" s="9" t="s">
        <v>383</v>
      </c>
      <c r="M149" s="9" t="s">
        <v>42</v>
      </c>
      <c r="N149" s="9" t="s">
        <v>43</v>
      </c>
      <c r="O149" s="10" t="s">
        <v>300</v>
      </c>
      <c r="P149" s="9" t="s">
        <v>301</v>
      </c>
      <c r="Q149" s="9">
        <v>796</v>
      </c>
      <c r="R149" s="9" t="s">
        <v>54</v>
      </c>
      <c r="S149" s="14">
        <v>310</v>
      </c>
      <c r="T149" s="1">
        <v>138</v>
      </c>
      <c r="U149" s="1">
        <f t="shared" si="36"/>
        <v>42780</v>
      </c>
      <c r="V149" s="1">
        <f t="shared" si="49"/>
        <v>47913.599999999999</v>
      </c>
      <c r="W149" s="16"/>
      <c r="X149" s="16">
        <v>2018</v>
      </c>
      <c r="Y149" s="8"/>
      <c r="Z149" s="43"/>
      <c r="AA149" s="43"/>
      <c r="AB149" s="43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</row>
    <row r="150" spans="1:39" ht="58.5" customHeight="1" x14ac:dyDescent="0.25">
      <c r="A150" s="34"/>
      <c r="B150" s="9" t="s">
        <v>374</v>
      </c>
      <c r="C150" s="9" t="s">
        <v>36</v>
      </c>
      <c r="D150" s="9" t="s">
        <v>98</v>
      </c>
      <c r="E150" s="9" t="s">
        <v>99</v>
      </c>
      <c r="F150" s="9" t="s">
        <v>801</v>
      </c>
      <c r="G150" s="9"/>
      <c r="H150" s="9" t="s">
        <v>40</v>
      </c>
      <c r="I150" s="9">
        <v>0</v>
      </c>
      <c r="J150" s="5">
        <v>710000000</v>
      </c>
      <c r="K150" s="9" t="s">
        <v>41</v>
      </c>
      <c r="L150" s="9" t="s">
        <v>657</v>
      </c>
      <c r="M150" s="9" t="s">
        <v>42</v>
      </c>
      <c r="N150" s="9" t="s">
        <v>43</v>
      </c>
      <c r="O150" s="10" t="s">
        <v>300</v>
      </c>
      <c r="P150" s="9" t="s">
        <v>301</v>
      </c>
      <c r="Q150" s="9">
        <v>796</v>
      </c>
      <c r="R150" s="9" t="s">
        <v>54</v>
      </c>
      <c r="S150" s="14">
        <v>310</v>
      </c>
      <c r="T150" s="1">
        <v>125</v>
      </c>
      <c r="U150" s="1">
        <v>0</v>
      </c>
      <c r="V150" s="1">
        <f t="shared" si="49"/>
        <v>0</v>
      </c>
      <c r="W150" s="16"/>
      <c r="X150" s="16">
        <v>2018</v>
      </c>
      <c r="Y150" s="8" t="s">
        <v>848</v>
      </c>
      <c r="Z150" s="43"/>
      <c r="AA150" s="43"/>
      <c r="AB150" s="43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</row>
    <row r="151" spans="1:39" ht="57.75" customHeight="1" x14ac:dyDescent="0.25">
      <c r="A151" s="34"/>
      <c r="B151" s="9" t="s">
        <v>869</v>
      </c>
      <c r="C151" s="9" t="s">
        <v>36</v>
      </c>
      <c r="D151" s="9" t="s">
        <v>98</v>
      </c>
      <c r="E151" s="9" t="s">
        <v>99</v>
      </c>
      <c r="F151" s="9" t="s">
        <v>870</v>
      </c>
      <c r="G151" s="9" t="s">
        <v>871</v>
      </c>
      <c r="H151" s="9" t="s">
        <v>40</v>
      </c>
      <c r="I151" s="9">
        <v>0</v>
      </c>
      <c r="J151" s="5">
        <v>710000000</v>
      </c>
      <c r="K151" s="9" t="s">
        <v>41</v>
      </c>
      <c r="L151" s="9" t="s">
        <v>657</v>
      </c>
      <c r="M151" s="9" t="s">
        <v>42</v>
      </c>
      <c r="N151" s="9" t="s">
        <v>43</v>
      </c>
      <c r="O151" s="10" t="s">
        <v>300</v>
      </c>
      <c r="P151" s="9" t="s">
        <v>301</v>
      </c>
      <c r="Q151" s="9">
        <v>796</v>
      </c>
      <c r="R151" s="9" t="s">
        <v>54</v>
      </c>
      <c r="S151" s="14">
        <v>310</v>
      </c>
      <c r="T151" s="1">
        <v>125</v>
      </c>
      <c r="U151" s="1">
        <v>0</v>
      </c>
      <c r="V151" s="1">
        <f t="shared" si="49"/>
        <v>0</v>
      </c>
      <c r="W151" s="16"/>
      <c r="X151" s="16">
        <v>2018</v>
      </c>
      <c r="Y151" s="8" t="s">
        <v>1132</v>
      </c>
      <c r="Z151" s="43"/>
      <c r="AA151" s="43"/>
      <c r="AB151" s="43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</row>
    <row r="152" spans="1:39" ht="57.75" customHeight="1" x14ac:dyDescent="0.25">
      <c r="A152" s="34"/>
      <c r="B152" s="9" t="s">
        <v>1131</v>
      </c>
      <c r="C152" s="9" t="s">
        <v>36</v>
      </c>
      <c r="D152" s="9" t="s">
        <v>98</v>
      </c>
      <c r="E152" s="9" t="s">
        <v>99</v>
      </c>
      <c r="F152" s="9" t="s">
        <v>870</v>
      </c>
      <c r="G152" s="9" t="s">
        <v>871</v>
      </c>
      <c r="H152" s="9" t="s">
        <v>40</v>
      </c>
      <c r="I152" s="9">
        <v>0</v>
      </c>
      <c r="J152" s="5">
        <v>710000000</v>
      </c>
      <c r="K152" s="9" t="s">
        <v>41</v>
      </c>
      <c r="L152" s="9" t="s">
        <v>1124</v>
      </c>
      <c r="M152" s="9" t="s">
        <v>42</v>
      </c>
      <c r="N152" s="9" t="s">
        <v>43</v>
      </c>
      <c r="O152" s="10" t="s">
        <v>300</v>
      </c>
      <c r="P152" s="9" t="s">
        <v>301</v>
      </c>
      <c r="Q152" s="9">
        <v>796</v>
      </c>
      <c r="R152" s="9" t="s">
        <v>54</v>
      </c>
      <c r="S152" s="14">
        <v>310</v>
      </c>
      <c r="T152" s="1">
        <v>125</v>
      </c>
      <c r="U152" s="1">
        <f t="shared" ref="U152" si="53">S152*T152</f>
        <v>38750</v>
      </c>
      <c r="V152" s="1">
        <f t="shared" ref="V152" si="54">U152+(U152*12%)</f>
        <v>43400</v>
      </c>
      <c r="W152" s="16"/>
      <c r="X152" s="16">
        <v>2018</v>
      </c>
      <c r="Y152" s="8"/>
      <c r="Z152" s="43"/>
      <c r="AA152" s="43"/>
      <c r="AB152" s="43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</row>
    <row r="153" spans="1:39" ht="57.75" customHeight="1" x14ac:dyDescent="0.25">
      <c r="A153" s="34"/>
      <c r="B153" s="9" t="s">
        <v>376</v>
      </c>
      <c r="C153" s="9" t="s">
        <v>36</v>
      </c>
      <c r="D153" s="9" t="s">
        <v>102</v>
      </c>
      <c r="E153" s="9" t="s">
        <v>103</v>
      </c>
      <c r="F153" s="9" t="s">
        <v>313</v>
      </c>
      <c r="G153" s="9"/>
      <c r="H153" s="9" t="s">
        <v>40</v>
      </c>
      <c r="I153" s="9">
        <v>0</v>
      </c>
      <c r="J153" s="5">
        <v>710000000</v>
      </c>
      <c r="K153" s="9" t="s">
        <v>41</v>
      </c>
      <c r="L153" s="9" t="s">
        <v>383</v>
      </c>
      <c r="M153" s="9" t="s">
        <v>42</v>
      </c>
      <c r="N153" s="9" t="s">
        <v>43</v>
      </c>
      <c r="O153" s="10" t="s">
        <v>300</v>
      </c>
      <c r="P153" s="9" t="s">
        <v>301</v>
      </c>
      <c r="Q153" s="9">
        <v>704</v>
      </c>
      <c r="R153" s="9" t="s">
        <v>314</v>
      </c>
      <c r="S153" s="14">
        <v>62</v>
      </c>
      <c r="T153" s="1">
        <v>410</v>
      </c>
      <c r="U153" s="1">
        <v>0</v>
      </c>
      <c r="V153" s="1">
        <f t="shared" si="49"/>
        <v>0</v>
      </c>
      <c r="W153" s="16"/>
      <c r="X153" s="16">
        <v>2018</v>
      </c>
      <c r="Y153" s="8" t="s">
        <v>848</v>
      </c>
      <c r="Z153" s="43"/>
      <c r="AA153" s="43"/>
      <c r="AB153" s="43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</row>
    <row r="154" spans="1:39" ht="57.75" customHeight="1" x14ac:dyDescent="0.25">
      <c r="A154" s="34"/>
      <c r="B154" s="9" t="s">
        <v>872</v>
      </c>
      <c r="C154" s="9" t="s">
        <v>36</v>
      </c>
      <c r="D154" s="9" t="s">
        <v>102</v>
      </c>
      <c r="E154" s="9" t="s">
        <v>103</v>
      </c>
      <c r="F154" s="9" t="s">
        <v>873</v>
      </c>
      <c r="G154" s="9" t="s">
        <v>313</v>
      </c>
      <c r="H154" s="9" t="s">
        <v>40</v>
      </c>
      <c r="I154" s="9">
        <v>0</v>
      </c>
      <c r="J154" s="5">
        <v>710000000</v>
      </c>
      <c r="K154" s="9" t="s">
        <v>41</v>
      </c>
      <c r="L154" s="9" t="s">
        <v>383</v>
      </c>
      <c r="M154" s="9" t="s">
        <v>42</v>
      </c>
      <c r="N154" s="9" t="s">
        <v>43</v>
      </c>
      <c r="O154" s="10" t="s">
        <v>300</v>
      </c>
      <c r="P154" s="9" t="s">
        <v>301</v>
      </c>
      <c r="Q154" s="9">
        <v>704</v>
      </c>
      <c r="R154" s="9" t="s">
        <v>314</v>
      </c>
      <c r="S154" s="14">
        <v>62</v>
      </c>
      <c r="T154" s="1">
        <v>410</v>
      </c>
      <c r="U154" s="1">
        <f t="shared" ref="U154" si="55">S154*T154</f>
        <v>25420</v>
      </c>
      <c r="V154" s="1">
        <f t="shared" si="49"/>
        <v>28470.400000000001</v>
      </c>
      <c r="W154" s="16"/>
      <c r="X154" s="16">
        <v>2018</v>
      </c>
      <c r="Y154" s="8"/>
      <c r="Z154" s="43"/>
      <c r="AA154" s="43"/>
      <c r="AB154" s="43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</row>
    <row r="155" spans="1:39" ht="55.5" customHeight="1" x14ac:dyDescent="0.25">
      <c r="A155" s="34"/>
      <c r="B155" s="9" t="s">
        <v>379</v>
      </c>
      <c r="C155" s="9" t="s">
        <v>36</v>
      </c>
      <c r="D155" s="9" t="s">
        <v>106</v>
      </c>
      <c r="E155" s="9" t="s">
        <v>315</v>
      </c>
      <c r="F155" s="9" t="s">
        <v>316</v>
      </c>
      <c r="G155" s="9"/>
      <c r="H155" s="9" t="s">
        <v>40</v>
      </c>
      <c r="I155" s="9">
        <v>0</v>
      </c>
      <c r="J155" s="5">
        <v>710000000</v>
      </c>
      <c r="K155" s="9" t="s">
        <v>41</v>
      </c>
      <c r="L155" s="9" t="s">
        <v>383</v>
      </c>
      <c r="M155" s="9" t="s">
        <v>42</v>
      </c>
      <c r="N155" s="9" t="s">
        <v>43</v>
      </c>
      <c r="O155" s="10" t="s">
        <v>300</v>
      </c>
      <c r="P155" s="9" t="s">
        <v>301</v>
      </c>
      <c r="Q155" s="9">
        <v>796</v>
      </c>
      <c r="R155" s="9" t="s">
        <v>54</v>
      </c>
      <c r="S155" s="14">
        <v>620</v>
      </c>
      <c r="T155" s="1">
        <v>107</v>
      </c>
      <c r="U155" s="1">
        <v>0</v>
      </c>
      <c r="V155" s="1">
        <f t="shared" si="49"/>
        <v>0</v>
      </c>
      <c r="W155" s="16"/>
      <c r="X155" s="16">
        <v>2018</v>
      </c>
      <c r="Y155" s="8" t="s">
        <v>848</v>
      </c>
      <c r="Z155" s="43"/>
      <c r="AA155" s="43"/>
      <c r="AB155" s="43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</row>
    <row r="156" spans="1:39" ht="55.5" customHeight="1" x14ac:dyDescent="0.25">
      <c r="A156" s="34"/>
      <c r="B156" s="9" t="s">
        <v>875</v>
      </c>
      <c r="C156" s="9" t="s">
        <v>36</v>
      </c>
      <c r="D156" s="9" t="s">
        <v>106</v>
      </c>
      <c r="E156" s="9" t="s">
        <v>315</v>
      </c>
      <c r="F156" s="9" t="s">
        <v>874</v>
      </c>
      <c r="G156" s="9" t="s">
        <v>316</v>
      </c>
      <c r="H156" s="9" t="s">
        <v>40</v>
      </c>
      <c r="I156" s="9">
        <v>0</v>
      </c>
      <c r="J156" s="5">
        <v>710000000</v>
      </c>
      <c r="K156" s="9" t="s">
        <v>41</v>
      </c>
      <c r="L156" s="9" t="s">
        <v>383</v>
      </c>
      <c r="M156" s="9" t="s">
        <v>42</v>
      </c>
      <c r="N156" s="9" t="s">
        <v>43</v>
      </c>
      <c r="O156" s="10" t="s">
        <v>300</v>
      </c>
      <c r="P156" s="9" t="s">
        <v>301</v>
      </c>
      <c r="Q156" s="9">
        <v>796</v>
      </c>
      <c r="R156" s="9" t="s">
        <v>54</v>
      </c>
      <c r="S156" s="14">
        <v>620</v>
      </c>
      <c r="T156" s="1">
        <v>107</v>
      </c>
      <c r="U156" s="1">
        <f t="shared" ref="U156" si="56">S156*T156</f>
        <v>66340</v>
      </c>
      <c r="V156" s="1">
        <f t="shared" si="49"/>
        <v>74300.800000000003</v>
      </c>
      <c r="W156" s="16"/>
      <c r="X156" s="16">
        <v>2018</v>
      </c>
      <c r="Y156" s="8"/>
      <c r="Z156" s="43"/>
      <c r="AA156" s="43"/>
      <c r="AB156" s="43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</row>
    <row r="157" spans="1:39" ht="55.5" customHeight="1" x14ac:dyDescent="0.25">
      <c r="A157" s="34"/>
      <c r="B157" s="9" t="s">
        <v>384</v>
      </c>
      <c r="C157" s="9" t="s">
        <v>36</v>
      </c>
      <c r="D157" s="9" t="s">
        <v>106</v>
      </c>
      <c r="E157" s="9" t="s">
        <v>315</v>
      </c>
      <c r="F157" s="9" t="s">
        <v>317</v>
      </c>
      <c r="G157" s="9"/>
      <c r="H157" s="9" t="s">
        <v>40</v>
      </c>
      <c r="I157" s="9">
        <v>0</v>
      </c>
      <c r="J157" s="5">
        <v>710000000</v>
      </c>
      <c r="K157" s="9" t="s">
        <v>41</v>
      </c>
      <c r="L157" s="9" t="s">
        <v>383</v>
      </c>
      <c r="M157" s="9" t="s">
        <v>42</v>
      </c>
      <c r="N157" s="9" t="s">
        <v>43</v>
      </c>
      <c r="O157" s="10" t="s">
        <v>300</v>
      </c>
      <c r="P157" s="9" t="s">
        <v>301</v>
      </c>
      <c r="Q157" s="9">
        <v>796</v>
      </c>
      <c r="R157" s="9" t="s">
        <v>54</v>
      </c>
      <c r="S157" s="14">
        <v>62</v>
      </c>
      <c r="T157" s="1">
        <v>142</v>
      </c>
      <c r="U157" s="1">
        <v>0</v>
      </c>
      <c r="V157" s="1">
        <f t="shared" si="49"/>
        <v>0</v>
      </c>
      <c r="W157" s="16"/>
      <c r="X157" s="16">
        <v>2018</v>
      </c>
      <c r="Y157" s="8" t="s">
        <v>848</v>
      </c>
      <c r="Z157" s="43"/>
      <c r="AA157" s="43"/>
      <c r="AB157" s="43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</row>
    <row r="158" spans="1:39" ht="57" customHeight="1" x14ac:dyDescent="0.25">
      <c r="A158" s="34"/>
      <c r="B158" s="9" t="s">
        <v>876</v>
      </c>
      <c r="C158" s="9" t="s">
        <v>36</v>
      </c>
      <c r="D158" s="9" t="s">
        <v>106</v>
      </c>
      <c r="E158" s="9" t="s">
        <v>315</v>
      </c>
      <c r="F158" s="9" t="s">
        <v>874</v>
      </c>
      <c r="G158" s="9" t="s">
        <v>317</v>
      </c>
      <c r="H158" s="9" t="s">
        <v>40</v>
      </c>
      <c r="I158" s="9">
        <v>0</v>
      </c>
      <c r="J158" s="5">
        <v>710000000</v>
      </c>
      <c r="K158" s="9" t="s">
        <v>41</v>
      </c>
      <c r="L158" s="9" t="s">
        <v>383</v>
      </c>
      <c r="M158" s="9" t="s">
        <v>42</v>
      </c>
      <c r="N158" s="9" t="s">
        <v>43</v>
      </c>
      <c r="O158" s="10" t="s">
        <v>300</v>
      </c>
      <c r="P158" s="9" t="s">
        <v>301</v>
      </c>
      <c r="Q158" s="9">
        <v>796</v>
      </c>
      <c r="R158" s="9" t="s">
        <v>54</v>
      </c>
      <c r="S158" s="14">
        <v>62</v>
      </c>
      <c r="T158" s="1">
        <v>142</v>
      </c>
      <c r="U158" s="1">
        <f t="shared" ref="U158" si="57">S158*T158</f>
        <v>8804</v>
      </c>
      <c r="V158" s="1">
        <f t="shared" si="49"/>
        <v>9860.48</v>
      </c>
      <c r="W158" s="16"/>
      <c r="X158" s="16">
        <v>2018</v>
      </c>
      <c r="Y158" s="8"/>
      <c r="Z158" s="43"/>
      <c r="AA158" s="43"/>
      <c r="AB158" s="43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</row>
    <row r="159" spans="1:39" ht="51" x14ac:dyDescent="0.25">
      <c r="A159" s="34"/>
      <c r="B159" s="9" t="s">
        <v>386</v>
      </c>
      <c r="C159" s="9" t="s">
        <v>36</v>
      </c>
      <c r="D159" s="9" t="s">
        <v>110</v>
      </c>
      <c r="E159" s="9" t="s">
        <v>111</v>
      </c>
      <c r="F159" s="9" t="s">
        <v>318</v>
      </c>
      <c r="G159" s="9"/>
      <c r="H159" s="9" t="s">
        <v>40</v>
      </c>
      <c r="I159" s="9">
        <v>0</v>
      </c>
      <c r="J159" s="5">
        <v>710000000</v>
      </c>
      <c r="K159" s="9" t="s">
        <v>41</v>
      </c>
      <c r="L159" s="9" t="s">
        <v>383</v>
      </c>
      <c r="M159" s="9" t="s">
        <v>42</v>
      </c>
      <c r="N159" s="9" t="s">
        <v>43</v>
      </c>
      <c r="O159" s="10" t="s">
        <v>300</v>
      </c>
      <c r="P159" s="9" t="s">
        <v>301</v>
      </c>
      <c r="Q159" s="9">
        <v>796</v>
      </c>
      <c r="R159" s="9" t="s">
        <v>54</v>
      </c>
      <c r="S159" s="14">
        <v>84</v>
      </c>
      <c r="T159" s="1">
        <v>325</v>
      </c>
      <c r="U159" s="1">
        <v>0</v>
      </c>
      <c r="V159" s="1">
        <f t="shared" si="49"/>
        <v>0</v>
      </c>
      <c r="W159" s="16"/>
      <c r="X159" s="16">
        <v>2018</v>
      </c>
      <c r="Y159" s="8" t="s">
        <v>848</v>
      </c>
      <c r="Z159" s="43"/>
      <c r="AA159" s="43"/>
      <c r="AB159" s="43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</row>
    <row r="160" spans="1:39" ht="58.5" customHeight="1" x14ac:dyDescent="0.25">
      <c r="A160" s="34"/>
      <c r="B160" s="9" t="s">
        <v>877</v>
      </c>
      <c r="C160" s="9" t="s">
        <v>36</v>
      </c>
      <c r="D160" s="9" t="s">
        <v>110</v>
      </c>
      <c r="E160" s="9" t="s">
        <v>111</v>
      </c>
      <c r="F160" s="9" t="s">
        <v>878</v>
      </c>
      <c r="G160" s="9" t="s">
        <v>318</v>
      </c>
      <c r="H160" s="9" t="s">
        <v>40</v>
      </c>
      <c r="I160" s="9">
        <v>0</v>
      </c>
      <c r="J160" s="5">
        <v>710000000</v>
      </c>
      <c r="K160" s="9" t="s">
        <v>41</v>
      </c>
      <c r="L160" s="9" t="s">
        <v>383</v>
      </c>
      <c r="M160" s="9" t="s">
        <v>42</v>
      </c>
      <c r="N160" s="9" t="s">
        <v>43</v>
      </c>
      <c r="O160" s="10" t="s">
        <v>300</v>
      </c>
      <c r="P160" s="9" t="s">
        <v>301</v>
      </c>
      <c r="Q160" s="9">
        <v>796</v>
      </c>
      <c r="R160" s="9" t="s">
        <v>54</v>
      </c>
      <c r="S160" s="14">
        <v>84</v>
      </c>
      <c r="T160" s="1">
        <v>325</v>
      </c>
      <c r="U160" s="1">
        <f t="shared" ref="U160" si="58">S160*T160</f>
        <v>27300</v>
      </c>
      <c r="V160" s="1">
        <f t="shared" si="49"/>
        <v>30576</v>
      </c>
      <c r="W160" s="16"/>
      <c r="X160" s="16">
        <v>2018</v>
      </c>
      <c r="Y160" s="8"/>
      <c r="Z160" s="43"/>
      <c r="AA160" s="43"/>
      <c r="AB160" s="43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</row>
    <row r="161" spans="1:39" ht="58.5" customHeight="1" x14ac:dyDescent="0.25">
      <c r="A161" s="34"/>
      <c r="B161" s="9" t="s">
        <v>388</v>
      </c>
      <c r="C161" s="9" t="s">
        <v>36</v>
      </c>
      <c r="D161" s="9" t="s">
        <v>319</v>
      </c>
      <c r="E161" s="9" t="s">
        <v>115</v>
      </c>
      <c r="F161" s="9" t="s">
        <v>116</v>
      </c>
      <c r="G161" s="9"/>
      <c r="H161" s="9" t="s">
        <v>40</v>
      </c>
      <c r="I161" s="9">
        <v>0</v>
      </c>
      <c r="J161" s="5">
        <v>710000000</v>
      </c>
      <c r="K161" s="9" t="s">
        <v>41</v>
      </c>
      <c r="L161" s="9" t="s">
        <v>383</v>
      </c>
      <c r="M161" s="9" t="s">
        <v>42</v>
      </c>
      <c r="N161" s="9" t="s">
        <v>43</v>
      </c>
      <c r="O161" s="10" t="s">
        <v>300</v>
      </c>
      <c r="P161" s="9" t="s">
        <v>301</v>
      </c>
      <c r="Q161" s="9">
        <v>796</v>
      </c>
      <c r="R161" s="9" t="s">
        <v>54</v>
      </c>
      <c r="S161" s="14">
        <v>300</v>
      </c>
      <c r="T161" s="1">
        <v>44</v>
      </c>
      <c r="U161" s="1">
        <v>0</v>
      </c>
      <c r="V161" s="1">
        <f t="shared" si="49"/>
        <v>0</v>
      </c>
      <c r="W161" s="16"/>
      <c r="X161" s="16">
        <v>2018</v>
      </c>
      <c r="Y161" s="8" t="s">
        <v>848</v>
      </c>
      <c r="Z161" s="43"/>
      <c r="AA161" s="43"/>
      <c r="AB161" s="43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</row>
    <row r="162" spans="1:39" ht="58.5" customHeight="1" x14ac:dyDescent="0.25">
      <c r="A162" s="34"/>
      <c r="B162" s="9" t="s">
        <v>879</v>
      </c>
      <c r="C162" s="9" t="s">
        <v>36</v>
      </c>
      <c r="D162" s="9" t="s">
        <v>319</v>
      </c>
      <c r="E162" s="9" t="s">
        <v>115</v>
      </c>
      <c r="F162" s="9" t="s">
        <v>842</v>
      </c>
      <c r="G162" s="9" t="s">
        <v>116</v>
      </c>
      <c r="H162" s="9" t="s">
        <v>40</v>
      </c>
      <c r="I162" s="9">
        <v>0</v>
      </c>
      <c r="J162" s="5">
        <v>710000000</v>
      </c>
      <c r="K162" s="9" t="s">
        <v>41</v>
      </c>
      <c r="L162" s="9" t="s">
        <v>383</v>
      </c>
      <c r="M162" s="9" t="s">
        <v>42</v>
      </c>
      <c r="N162" s="9" t="s">
        <v>43</v>
      </c>
      <c r="O162" s="10" t="s">
        <v>300</v>
      </c>
      <c r="P162" s="9" t="s">
        <v>301</v>
      </c>
      <c r="Q162" s="9">
        <v>796</v>
      </c>
      <c r="R162" s="9" t="s">
        <v>54</v>
      </c>
      <c r="S162" s="14">
        <v>300</v>
      </c>
      <c r="T162" s="1">
        <v>44</v>
      </c>
      <c r="U162" s="1">
        <f t="shared" ref="U162" si="59">S162*T162</f>
        <v>13200</v>
      </c>
      <c r="V162" s="1">
        <f t="shared" si="49"/>
        <v>14784</v>
      </c>
      <c r="W162" s="16"/>
      <c r="X162" s="16">
        <v>2018</v>
      </c>
      <c r="Y162" s="8"/>
      <c r="Z162" s="43"/>
      <c r="AA162" s="43"/>
      <c r="AB162" s="43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</row>
    <row r="163" spans="1:39" ht="51" x14ac:dyDescent="0.25">
      <c r="A163" s="34"/>
      <c r="B163" s="9" t="s">
        <v>390</v>
      </c>
      <c r="C163" s="9" t="s">
        <v>36</v>
      </c>
      <c r="D163" s="9" t="s">
        <v>118</v>
      </c>
      <c r="E163" s="9" t="s">
        <v>119</v>
      </c>
      <c r="F163" s="9" t="s">
        <v>320</v>
      </c>
      <c r="G163" s="9"/>
      <c r="H163" s="9" t="s">
        <v>40</v>
      </c>
      <c r="I163" s="9">
        <v>0</v>
      </c>
      <c r="J163" s="5">
        <v>710000000</v>
      </c>
      <c r="K163" s="9" t="s">
        <v>41</v>
      </c>
      <c r="L163" s="9" t="s">
        <v>383</v>
      </c>
      <c r="M163" s="9" t="s">
        <v>42</v>
      </c>
      <c r="N163" s="9" t="s">
        <v>43</v>
      </c>
      <c r="O163" s="10" t="s">
        <v>300</v>
      </c>
      <c r="P163" s="9" t="s">
        <v>301</v>
      </c>
      <c r="Q163" s="9">
        <v>796</v>
      </c>
      <c r="R163" s="9" t="s">
        <v>54</v>
      </c>
      <c r="S163" s="14">
        <v>31</v>
      </c>
      <c r="T163" s="1">
        <v>834</v>
      </c>
      <c r="U163" s="1">
        <v>0</v>
      </c>
      <c r="V163" s="1">
        <f t="shared" si="49"/>
        <v>0</v>
      </c>
      <c r="W163" s="16"/>
      <c r="X163" s="16">
        <v>2018</v>
      </c>
      <c r="Y163" s="8" t="s">
        <v>848</v>
      </c>
      <c r="Z163" s="43"/>
      <c r="AA163" s="43"/>
      <c r="AB163" s="43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</row>
    <row r="164" spans="1:39" ht="51" x14ac:dyDescent="0.25">
      <c r="A164" s="34"/>
      <c r="B164" s="9" t="s">
        <v>880</v>
      </c>
      <c r="C164" s="9" t="s">
        <v>36</v>
      </c>
      <c r="D164" s="9" t="s">
        <v>118</v>
      </c>
      <c r="E164" s="9" t="s">
        <v>119</v>
      </c>
      <c r="F164" s="9" t="s">
        <v>881</v>
      </c>
      <c r="G164" s="9" t="s">
        <v>320</v>
      </c>
      <c r="H164" s="9" t="s">
        <v>40</v>
      </c>
      <c r="I164" s="9">
        <v>0</v>
      </c>
      <c r="J164" s="5">
        <v>710000000</v>
      </c>
      <c r="K164" s="9" t="s">
        <v>41</v>
      </c>
      <c r="L164" s="9" t="s">
        <v>383</v>
      </c>
      <c r="M164" s="9" t="s">
        <v>42</v>
      </c>
      <c r="N164" s="9" t="s">
        <v>43</v>
      </c>
      <c r="O164" s="10" t="s">
        <v>300</v>
      </c>
      <c r="P164" s="9" t="s">
        <v>301</v>
      </c>
      <c r="Q164" s="9">
        <v>796</v>
      </c>
      <c r="R164" s="9" t="s">
        <v>54</v>
      </c>
      <c r="S164" s="14">
        <v>31</v>
      </c>
      <c r="T164" s="1">
        <v>834</v>
      </c>
      <c r="U164" s="1">
        <f t="shared" ref="U164" si="60">S164*T164</f>
        <v>25854</v>
      </c>
      <c r="V164" s="1">
        <f t="shared" si="49"/>
        <v>28956.48</v>
      </c>
      <c r="W164" s="16"/>
      <c r="X164" s="16">
        <v>2018</v>
      </c>
      <c r="Y164" s="8"/>
      <c r="Z164" s="43"/>
      <c r="AA164" s="43"/>
      <c r="AB164" s="43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</row>
    <row r="165" spans="1:39" ht="51" x14ac:dyDescent="0.25">
      <c r="A165" s="34"/>
      <c r="B165" s="9" t="s">
        <v>393</v>
      </c>
      <c r="C165" s="9" t="s">
        <v>36</v>
      </c>
      <c r="D165" s="9" t="s">
        <v>118</v>
      </c>
      <c r="E165" s="9" t="s">
        <v>119</v>
      </c>
      <c r="F165" s="9" t="s">
        <v>321</v>
      </c>
      <c r="G165" s="9"/>
      <c r="H165" s="9" t="s">
        <v>40</v>
      </c>
      <c r="I165" s="9">
        <v>0</v>
      </c>
      <c r="J165" s="5">
        <v>710000000</v>
      </c>
      <c r="K165" s="9" t="s">
        <v>41</v>
      </c>
      <c r="L165" s="9" t="s">
        <v>383</v>
      </c>
      <c r="M165" s="9" t="s">
        <v>42</v>
      </c>
      <c r="N165" s="9" t="s">
        <v>43</v>
      </c>
      <c r="O165" s="10" t="s">
        <v>300</v>
      </c>
      <c r="P165" s="9" t="s">
        <v>301</v>
      </c>
      <c r="Q165" s="9">
        <v>796</v>
      </c>
      <c r="R165" s="9" t="s">
        <v>54</v>
      </c>
      <c r="S165" s="14">
        <v>31</v>
      </c>
      <c r="T165" s="1">
        <v>1767</v>
      </c>
      <c r="U165" s="1">
        <v>0</v>
      </c>
      <c r="V165" s="1">
        <f t="shared" si="49"/>
        <v>0</v>
      </c>
      <c r="W165" s="16"/>
      <c r="X165" s="16">
        <v>2018</v>
      </c>
      <c r="Y165" s="8" t="s">
        <v>848</v>
      </c>
      <c r="Z165" s="43"/>
      <c r="AA165" s="43"/>
      <c r="AB165" s="43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</row>
    <row r="166" spans="1:39" ht="54.75" customHeight="1" x14ac:dyDescent="0.25">
      <c r="A166" s="34"/>
      <c r="B166" s="9" t="s">
        <v>882</v>
      </c>
      <c r="C166" s="9" t="s">
        <v>36</v>
      </c>
      <c r="D166" s="9" t="s">
        <v>118</v>
      </c>
      <c r="E166" s="9" t="s">
        <v>119</v>
      </c>
      <c r="F166" s="9" t="s">
        <v>881</v>
      </c>
      <c r="G166" s="9" t="s">
        <v>321</v>
      </c>
      <c r="H166" s="9" t="s">
        <v>40</v>
      </c>
      <c r="I166" s="9">
        <v>0</v>
      </c>
      <c r="J166" s="5">
        <v>710000000</v>
      </c>
      <c r="K166" s="9" t="s">
        <v>41</v>
      </c>
      <c r="L166" s="9" t="s">
        <v>383</v>
      </c>
      <c r="M166" s="9" t="s">
        <v>42</v>
      </c>
      <c r="N166" s="9" t="s">
        <v>43</v>
      </c>
      <c r="O166" s="10" t="s">
        <v>300</v>
      </c>
      <c r="P166" s="9" t="s">
        <v>301</v>
      </c>
      <c r="Q166" s="9">
        <v>796</v>
      </c>
      <c r="R166" s="9" t="s">
        <v>54</v>
      </c>
      <c r="S166" s="14">
        <v>31</v>
      </c>
      <c r="T166" s="1">
        <v>1767</v>
      </c>
      <c r="U166" s="1">
        <f t="shared" ref="U166" si="61">S166*T166</f>
        <v>54777</v>
      </c>
      <c r="V166" s="1">
        <f t="shared" si="49"/>
        <v>61350.239999999998</v>
      </c>
      <c r="W166" s="16"/>
      <c r="X166" s="16">
        <v>2018</v>
      </c>
      <c r="Y166" s="8"/>
      <c r="Z166" s="43"/>
      <c r="AA166" s="43"/>
      <c r="AB166" s="43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</row>
    <row r="167" spans="1:39" ht="58.5" customHeight="1" x14ac:dyDescent="0.25">
      <c r="A167" s="34"/>
      <c r="B167" s="9" t="s">
        <v>395</v>
      </c>
      <c r="C167" s="9" t="s">
        <v>36</v>
      </c>
      <c r="D167" s="9" t="s">
        <v>124</v>
      </c>
      <c r="E167" s="9" t="s">
        <v>125</v>
      </c>
      <c r="F167" s="9" t="s">
        <v>322</v>
      </c>
      <c r="G167" s="9"/>
      <c r="H167" s="9" t="s">
        <v>40</v>
      </c>
      <c r="I167" s="9">
        <v>0</v>
      </c>
      <c r="J167" s="5">
        <v>710000000</v>
      </c>
      <c r="K167" s="9" t="s">
        <v>41</v>
      </c>
      <c r="L167" s="9" t="s">
        <v>383</v>
      </c>
      <c r="M167" s="9" t="s">
        <v>42</v>
      </c>
      <c r="N167" s="9" t="s">
        <v>43</v>
      </c>
      <c r="O167" s="10" t="s">
        <v>300</v>
      </c>
      <c r="P167" s="9" t="s">
        <v>301</v>
      </c>
      <c r="Q167" s="9">
        <v>778</v>
      </c>
      <c r="R167" s="9" t="s">
        <v>77</v>
      </c>
      <c r="S167" s="14">
        <v>310</v>
      </c>
      <c r="T167" s="1">
        <v>714</v>
      </c>
      <c r="U167" s="1">
        <v>0</v>
      </c>
      <c r="V167" s="1">
        <f t="shared" si="49"/>
        <v>0</v>
      </c>
      <c r="W167" s="16"/>
      <c r="X167" s="16">
        <v>2018</v>
      </c>
      <c r="Y167" s="8" t="s">
        <v>848</v>
      </c>
      <c r="Z167" s="43"/>
      <c r="AA167" s="43"/>
      <c r="AB167" s="43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</row>
    <row r="168" spans="1:39" ht="61.5" customHeight="1" x14ac:dyDescent="0.25">
      <c r="A168" s="34"/>
      <c r="B168" s="9" t="s">
        <v>883</v>
      </c>
      <c r="C168" s="9" t="s">
        <v>36</v>
      </c>
      <c r="D168" s="9" t="s">
        <v>124</v>
      </c>
      <c r="E168" s="9" t="s">
        <v>125</v>
      </c>
      <c r="F168" s="9" t="s">
        <v>884</v>
      </c>
      <c r="G168" s="9" t="s">
        <v>322</v>
      </c>
      <c r="H168" s="9" t="s">
        <v>40</v>
      </c>
      <c r="I168" s="9">
        <v>0</v>
      </c>
      <c r="J168" s="5">
        <v>710000000</v>
      </c>
      <c r="K168" s="9" t="s">
        <v>41</v>
      </c>
      <c r="L168" s="9" t="s">
        <v>383</v>
      </c>
      <c r="M168" s="9" t="s">
        <v>42</v>
      </c>
      <c r="N168" s="9" t="s">
        <v>43</v>
      </c>
      <c r="O168" s="10" t="s">
        <v>300</v>
      </c>
      <c r="P168" s="9" t="s">
        <v>301</v>
      </c>
      <c r="Q168" s="9">
        <v>778</v>
      </c>
      <c r="R168" s="9" t="s">
        <v>77</v>
      </c>
      <c r="S168" s="14">
        <v>310</v>
      </c>
      <c r="T168" s="1">
        <v>714</v>
      </c>
      <c r="U168" s="1">
        <f t="shared" ref="U168" si="62">S168*T168</f>
        <v>221340</v>
      </c>
      <c r="V168" s="1">
        <f t="shared" si="49"/>
        <v>247900.79999999999</v>
      </c>
      <c r="W168" s="16"/>
      <c r="X168" s="16">
        <v>2018</v>
      </c>
      <c r="Y168" s="8"/>
      <c r="Z168" s="43"/>
      <c r="AA168" s="43"/>
      <c r="AB168" s="43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</row>
    <row r="169" spans="1:39" ht="57" customHeight="1" x14ac:dyDescent="0.25">
      <c r="A169" s="34"/>
      <c r="B169" s="9" t="s">
        <v>398</v>
      </c>
      <c r="C169" s="9" t="s">
        <v>36</v>
      </c>
      <c r="D169" s="9" t="s">
        <v>128</v>
      </c>
      <c r="E169" s="9" t="s">
        <v>38</v>
      </c>
      <c r="F169" s="9" t="s">
        <v>129</v>
      </c>
      <c r="G169" s="9"/>
      <c r="H169" s="9" t="s">
        <v>40</v>
      </c>
      <c r="I169" s="9">
        <v>0</v>
      </c>
      <c r="J169" s="5">
        <v>710000000</v>
      </c>
      <c r="K169" s="9" t="s">
        <v>41</v>
      </c>
      <c r="L169" s="9" t="s">
        <v>657</v>
      </c>
      <c r="M169" s="9" t="s">
        <v>42</v>
      </c>
      <c r="N169" s="9" t="s">
        <v>43</v>
      </c>
      <c r="O169" s="10" t="s">
        <v>300</v>
      </c>
      <c r="P169" s="9" t="s">
        <v>301</v>
      </c>
      <c r="Q169" s="9">
        <v>796</v>
      </c>
      <c r="R169" s="9" t="s">
        <v>54</v>
      </c>
      <c r="S169" s="14">
        <v>31</v>
      </c>
      <c r="T169" s="1">
        <v>1544</v>
      </c>
      <c r="U169" s="1">
        <v>0</v>
      </c>
      <c r="V169" s="1">
        <f t="shared" si="49"/>
        <v>0</v>
      </c>
      <c r="W169" s="16"/>
      <c r="X169" s="16">
        <v>2018</v>
      </c>
      <c r="Y169" s="8" t="s">
        <v>835</v>
      </c>
      <c r="Z169" s="43"/>
      <c r="AA169" s="43"/>
      <c r="AB169" s="43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</row>
    <row r="170" spans="1:39" ht="57" customHeight="1" x14ac:dyDescent="0.25">
      <c r="A170" s="34"/>
      <c r="B170" s="9" t="s">
        <v>1133</v>
      </c>
      <c r="C170" s="9" t="s">
        <v>36</v>
      </c>
      <c r="D170" s="9" t="s">
        <v>128</v>
      </c>
      <c r="E170" s="9" t="s">
        <v>38</v>
      </c>
      <c r="F170" s="9" t="s">
        <v>129</v>
      </c>
      <c r="G170" s="9"/>
      <c r="H170" s="9" t="s">
        <v>40</v>
      </c>
      <c r="I170" s="9">
        <v>0</v>
      </c>
      <c r="J170" s="5">
        <v>710000000</v>
      </c>
      <c r="K170" s="9" t="s">
        <v>41</v>
      </c>
      <c r="L170" s="9" t="s">
        <v>1124</v>
      </c>
      <c r="M170" s="9" t="s">
        <v>42</v>
      </c>
      <c r="N170" s="9" t="s">
        <v>43</v>
      </c>
      <c r="O170" s="10" t="s">
        <v>300</v>
      </c>
      <c r="P170" s="9" t="s">
        <v>301</v>
      </c>
      <c r="Q170" s="9">
        <v>796</v>
      </c>
      <c r="R170" s="9" t="s">
        <v>54</v>
      </c>
      <c r="S170" s="14">
        <v>31</v>
      </c>
      <c r="T170" s="1">
        <v>1544</v>
      </c>
      <c r="U170" s="1">
        <f t="shared" ref="U170" si="63">S170*T170</f>
        <v>47864</v>
      </c>
      <c r="V170" s="1">
        <f t="shared" ref="V170" si="64">U170+(U170*12%)</f>
        <v>53607.68</v>
      </c>
      <c r="W170" s="16"/>
      <c r="X170" s="16">
        <v>2018</v>
      </c>
      <c r="Y170" s="8"/>
      <c r="Z170" s="43"/>
      <c r="AA170" s="43"/>
      <c r="AB170" s="43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</row>
    <row r="171" spans="1:39" ht="60.75" customHeight="1" x14ac:dyDescent="0.25">
      <c r="A171" s="34"/>
      <c r="B171" s="9" t="s">
        <v>401</v>
      </c>
      <c r="C171" s="9" t="s">
        <v>36</v>
      </c>
      <c r="D171" s="9" t="s">
        <v>131</v>
      </c>
      <c r="E171" s="9" t="s">
        <v>325</v>
      </c>
      <c r="F171" s="9" t="s">
        <v>326</v>
      </c>
      <c r="G171" s="9"/>
      <c r="H171" s="9" t="s">
        <v>40</v>
      </c>
      <c r="I171" s="9">
        <v>0</v>
      </c>
      <c r="J171" s="5">
        <v>710000000</v>
      </c>
      <c r="K171" s="9" t="s">
        <v>41</v>
      </c>
      <c r="L171" s="9" t="s">
        <v>383</v>
      </c>
      <c r="M171" s="9" t="s">
        <v>42</v>
      </c>
      <c r="N171" s="9" t="s">
        <v>43</v>
      </c>
      <c r="O171" s="10" t="s">
        <v>300</v>
      </c>
      <c r="P171" s="9" t="s">
        <v>301</v>
      </c>
      <c r="Q171" s="9">
        <v>796</v>
      </c>
      <c r="R171" s="9" t="s">
        <v>54</v>
      </c>
      <c r="S171" s="14">
        <v>310</v>
      </c>
      <c r="T171" s="1">
        <v>245</v>
      </c>
      <c r="U171" s="1">
        <v>0</v>
      </c>
      <c r="V171" s="1">
        <f t="shared" si="49"/>
        <v>0</v>
      </c>
      <c r="W171" s="16"/>
      <c r="X171" s="16">
        <v>2018</v>
      </c>
      <c r="Y171" s="8" t="s">
        <v>848</v>
      </c>
      <c r="Z171" s="43"/>
      <c r="AA171" s="43"/>
      <c r="AB171" s="43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</row>
    <row r="172" spans="1:39" ht="57" customHeight="1" x14ac:dyDescent="0.25">
      <c r="A172" s="34"/>
      <c r="B172" s="9" t="s">
        <v>885</v>
      </c>
      <c r="C172" s="9" t="s">
        <v>36</v>
      </c>
      <c r="D172" s="9" t="s">
        <v>131</v>
      </c>
      <c r="E172" s="9" t="s">
        <v>325</v>
      </c>
      <c r="F172" s="9" t="s">
        <v>886</v>
      </c>
      <c r="G172" s="9" t="s">
        <v>326</v>
      </c>
      <c r="H172" s="9" t="s">
        <v>40</v>
      </c>
      <c r="I172" s="9">
        <v>0</v>
      </c>
      <c r="J172" s="5">
        <v>710000000</v>
      </c>
      <c r="K172" s="9" t="s">
        <v>41</v>
      </c>
      <c r="L172" s="9" t="s">
        <v>383</v>
      </c>
      <c r="M172" s="9" t="s">
        <v>42</v>
      </c>
      <c r="N172" s="9" t="s">
        <v>43</v>
      </c>
      <c r="O172" s="10" t="s">
        <v>300</v>
      </c>
      <c r="P172" s="9" t="s">
        <v>301</v>
      </c>
      <c r="Q172" s="9">
        <v>796</v>
      </c>
      <c r="R172" s="9" t="s">
        <v>54</v>
      </c>
      <c r="S172" s="14">
        <v>310</v>
      </c>
      <c r="T172" s="1">
        <v>245</v>
      </c>
      <c r="U172" s="1">
        <f t="shared" ref="U172" si="65">S172*T172</f>
        <v>75950</v>
      </c>
      <c r="V172" s="1">
        <f t="shared" si="49"/>
        <v>85064</v>
      </c>
      <c r="W172" s="16"/>
      <c r="X172" s="16">
        <v>2018</v>
      </c>
      <c r="Y172" s="8"/>
      <c r="Z172" s="43"/>
      <c r="AA172" s="43"/>
      <c r="AB172" s="43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</row>
    <row r="173" spans="1:39" ht="57.75" customHeight="1" x14ac:dyDescent="0.25">
      <c r="A173" s="34"/>
      <c r="B173" s="9" t="s">
        <v>404</v>
      </c>
      <c r="C173" s="9" t="s">
        <v>36</v>
      </c>
      <c r="D173" s="9" t="s">
        <v>135</v>
      </c>
      <c r="E173" s="9" t="s">
        <v>328</v>
      </c>
      <c r="F173" s="9" t="s">
        <v>814</v>
      </c>
      <c r="G173" s="9"/>
      <c r="H173" s="9" t="s">
        <v>40</v>
      </c>
      <c r="I173" s="9">
        <v>0</v>
      </c>
      <c r="J173" s="5">
        <v>710000000</v>
      </c>
      <c r="K173" s="9" t="s">
        <v>41</v>
      </c>
      <c r="L173" s="9" t="s">
        <v>383</v>
      </c>
      <c r="M173" s="9" t="s">
        <v>42</v>
      </c>
      <c r="N173" s="9" t="s">
        <v>43</v>
      </c>
      <c r="O173" s="10" t="s">
        <v>300</v>
      </c>
      <c r="P173" s="9" t="s">
        <v>301</v>
      </c>
      <c r="Q173" s="9">
        <v>796</v>
      </c>
      <c r="R173" s="9" t="s">
        <v>54</v>
      </c>
      <c r="S173" s="14">
        <v>62</v>
      </c>
      <c r="T173" s="1">
        <v>294</v>
      </c>
      <c r="U173" s="1">
        <v>0</v>
      </c>
      <c r="V173" s="1">
        <f t="shared" si="49"/>
        <v>0</v>
      </c>
      <c r="W173" s="16"/>
      <c r="X173" s="16">
        <v>2018</v>
      </c>
      <c r="Y173" s="8" t="s">
        <v>848</v>
      </c>
      <c r="Z173" s="43"/>
      <c r="AA173" s="43"/>
      <c r="AB173" s="43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</row>
    <row r="174" spans="1:39" ht="62.25" customHeight="1" x14ac:dyDescent="0.25">
      <c r="A174" s="34"/>
      <c r="B174" s="9" t="s">
        <v>887</v>
      </c>
      <c r="C174" s="9" t="s">
        <v>36</v>
      </c>
      <c r="D174" s="9" t="s">
        <v>135</v>
      </c>
      <c r="E174" s="9" t="s">
        <v>328</v>
      </c>
      <c r="F174" s="9" t="s">
        <v>888</v>
      </c>
      <c r="G174" s="9" t="s">
        <v>814</v>
      </c>
      <c r="H174" s="9" t="s">
        <v>40</v>
      </c>
      <c r="I174" s="9">
        <v>0</v>
      </c>
      <c r="J174" s="5">
        <v>710000000</v>
      </c>
      <c r="K174" s="9" t="s">
        <v>41</v>
      </c>
      <c r="L174" s="9" t="s">
        <v>383</v>
      </c>
      <c r="M174" s="9" t="s">
        <v>42</v>
      </c>
      <c r="N174" s="9" t="s">
        <v>43</v>
      </c>
      <c r="O174" s="10" t="s">
        <v>300</v>
      </c>
      <c r="P174" s="9" t="s">
        <v>301</v>
      </c>
      <c r="Q174" s="9">
        <v>796</v>
      </c>
      <c r="R174" s="9" t="s">
        <v>54</v>
      </c>
      <c r="S174" s="14">
        <v>62</v>
      </c>
      <c r="T174" s="1">
        <v>294</v>
      </c>
      <c r="U174" s="1">
        <f t="shared" ref="U174" si="66">S174*T174</f>
        <v>18228</v>
      </c>
      <c r="V174" s="1">
        <f t="shared" si="49"/>
        <v>20415.36</v>
      </c>
      <c r="W174" s="16"/>
      <c r="X174" s="16">
        <v>2018</v>
      </c>
      <c r="Y174" s="8"/>
      <c r="Z174" s="43"/>
      <c r="AA174" s="43"/>
      <c r="AB174" s="43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</row>
    <row r="175" spans="1:39" ht="51" x14ac:dyDescent="0.25">
      <c r="A175" s="34"/>
      <c r="B175" s="9" t="s">
        <v>406</v>
      </c>
      <c r="C175" s="9" t="s">
        <v>36</v>
      </c>
      <c r="D175" s="9" t="s">
        <v>139</v>
      </c>
      <c r="E175" s="9" t="s">
        <v>330</v>
      </c>
      <c r="F175" s="9" t="s">
        <v>331</v>
      </c>
      <c r="G175" s="9"/>
      <c r="H175" s="9" t="s">
        <v>40</v>
      </c>
      <c r="I175" s="9">
        <v>0</v>
      </c>
      <c r="J175" s="5">
        <v>710000000</v>
      </c>
      <c r="K175" s="9" t="s">
        <v>41</v>
      </c>
      <c r="L175" s="9" t="s">
        <v>383</v>
      </c>
      <c r="M175" s="9" t="s">
        <v>42</v>
      </c>
      <c r="N175" s="9" t="s">
        <v>43</v>
      </c>
      <c r="O175" s="10" t="s">
        <v>300</v>
      </c>
      <c r="P175" s="9" t="s">
        <v>301</v>
      </c>
      <c r="Q175" s="9">
        <v>796</v>
      </c>
      <c r="R175" s="9" t="s">
        <v>54</v>
      </c>
      <c r="S175" s="14">
        <v>62</v>
      </c>
      <c r="T175" s="1">
        <v>107</v>
      </c>
      <c r="U175" s="1">
        <v>0</v>
      </c>
      <c r="V175" s="1">
        <f t="shared" si="49"/>
        <v>0</v>
      </c>
      <c r="W175" s="16"/>
      <c r="X175" s="16">
        <v>2018</v>
      </c>
      <c r="Y175" s="8" t="s">
        <v>848</v>
      </c>
      <c r="Z175" s="43"/>
      <c r="AA175" s="43"/>
      <c r="AB175" s="43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</row>
    <row r="176" spans="1:39" ht="60.75" customHeight="1" x14ac:dyDescent="0.25">
      <c r="A176" s="34"/>
      <c r="B176" s="9" t="s">
        <v>889</v>
      </c>
      <c r="C176" s="9" t="s">
        <v>36</v>
      </c>
      <c r="D176" s="9" t="s">
        <v>139</v>
      </c>
      <c r="E176" s="9" t="s">
        <v>330</v>
      </c>
      <c r="F176" s="9" t="s">
        <v>890</v>
      </c>
      <c r="G176" s="9" t="s">
        <v>331</v>
      </c>
      <c r="H176" s="9" t="s">
        <v>40</v>
      </c>
      <c r="I176" s="9">
        <v>0</v>
      </c>
      <c r="J176" s="5">
        <v>710000000</v>
      </c>
      <c r="K176" s="9" t="s">
        <v>41</v>
      </c>
      <c r="L176" s="9" t="s">
        <v>383</v>
      </c>
      <c r="M176" s="9" t="s">
        <v>42</v>
      </c>
      <c r="N176" s="9" t="s">
        <v>43</v>
      </c>
      <c r="O176" s="10" t="s">
        <v>300</v>
      </c>
      <c r="P176" s="9" t="s">
        <v>301</v>
      </c>
      <c r="Q176" s="9">
        <v>796</v>
      </c>
      <c r="R176" s="9" t="s">
        <v>54</v>
      </c>
      <c r="S176" s="14">
        <v>62</v>
      </c>
      <c r="T176" s="1">
        <v>107</v>
      </c>
      <c r="U176" s="1">
        <f t="shared" ref="U176" si="67">S176*T176</f>
        <v>6634</v>
      </c>
      <c r="V176" s="1">
        <f t="shared" si="49"/>
        <v>7430.08</v>
      </c>
      <c r="W176" s="16"/>
      <c r="X176" s="16">
        <v>2018</v>
      </c>
      <c r="Y176" s="8"/>
      <c r="Z176" s="43"/>
      <c r="AA176" s="43"/>
      <c r="AB176" s="43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</row>
    <row r="177" spans="1:39" ht="51" x14ac:dyDescent="0.25">
      <c r="A177" s="34"/>
      <c r="B177" s="9" t="s">
        <v>407</v>
      </c>
      <c r="C177" s="9" t="s">
        <v>36</v>
      </c>
      <c r="D177" s="9" t="s">
        <v>143</v>
      </c>
      <c r="E177" s="9" t="s">
        <v>144</v>
      </c>
      <c r="F177" s="9" t="s">
        <v>333</v>
      </c>
      <c r="G177" s="9"/>
      <c r="H177" s="9" t="s">
        <v>40</v>
      </c>
      <c r="I177" s="9">
        <v>0</v>
      </c>
      <c r="J177" s="5">
        <v>710000000</v>
      </c>
      <c r="K177" s="9" t="s">
        <v>41</v>
      </c>
      <c r="L177" s="9" t="s">
        <v>383</v>
      </c>
      <c r="M177" s="9" t="s">
        <v>42</v>
      </c>
      <c r="N177" s="9" t="s">
        <v>43</v>
      </c>
      <c r="O177" s="10" t="s">
        <v>300</v>
      </c>
      <c r="P177" s="9" t="s">
        <v>301</v>
      </c>
      <c r="Q177" s="9">
        <v>796</v>
      </c>
      <c r="R177" s="9" t="s">
        <v>54</v>
      </c>
      <c r="S177" s="14">
        <v>62</v>
      </c>
      <c r="T177" s="1">
        <v>544</v>
      </c>
      <c r="U177" s="1">
        <v>0</v>
      </c>
      <c r="V177" s="1">
        <f t="shared" si="49"/>
        <v>0</v>
      </c>
      <c r="W177" s="16"/>
      <c r="X177" s="16">
        <v>2018</v>
      </c>
      <c r="Y177" s="8" t="s">
        <v>848</v>
      </c>
      <c r="Z177" s="43"/>
      <c r="AA177" s="43"/>
      <c r="AB177" s="43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</row>
    <row r="178" spans="1:39" ht="57" customHeight="1" x14ac:dyDescent="0.25">
      <c r="A178" s="34"/>
      <c r="B178" s="9" t="s">
        <v>891</v>
      </c>
      <c r="C178" s="9" t="s">
        <v>36</v>
      </c>
      <c r="D178" s="9" t="s">
        <v>143</v>
      </c>
      <c r="E178" s="9" t="s">
        <v>144</v>
      </c>
      <c r="F178" s="9" t="s">
        <v>892</v>
      </c>
      <c r="G178" s="9" t="s">
        <v>333</v>
      </c>
      <c r="H178" s="9" t="s">
        <v>40</v>
      </c>
      <c r="I178" s="9">
        <v>0</v>
      </c>
      <c r="J178" s="5">
        <v>710000000</v>
      </c>
      <c r="K178" s="9" t="s">
        <v>41</v>
      </c>
      <c r="L178" s="9" t="s">
        <v>383</v>
      </c>
      <c r="M178" s="9" t="s">
        <v>42</v>
      </c>
      <c r="N178" s="9" t="s">
        <v>43</v>
      </c>
      <c r="O178" s="10" t="s">
        <v>300</v>
      </c>
      <c r="P178" s="9" t="s">
        <v>301</v>
      </c>
      <c r="Q178" s="9">
        <v>796</v>
      </c>
      <c r="R178" s="9" t="s">
        <v>54</v>
      </c>
      <c r="S178" s="14">
        <v>62</v>
      </c>
      <c r="T178" s="1">
        <v>544</v>
      </c>
      <c r="U178" s="1">
        <f t="shared" ref="U178" si="68">S178*T178</f>
        <v>33728</v>
      </c>
      <c r="V178" s="1">
        <f t="shared" si="49"/>
        <v>37775.360000000001</v>
      </c>
      <c r="W178" s="16"/>
      <c r="X178" s="16">
        <v>2018</v>
      </c>
      <c r="Y178" s="8"/>
      <c r="Z178" s="43"/>
      <c r="AA178" s="43"/>
      <c r="AB178" s="43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</row>
    <row r="179" spans="1:39" ht="51" x14ac:dyDescent="0.25">
      <c r="A179" s="34"/>
      <c r="B179" s="9" t="s">
        <v>409</v>
      </c>
      <c r="C179" s="9" t="s">
        <v>36</v>
      </c>
      <c r="D179" s="9" t="s">
        <v>147</v>
      </c>
      <c r="E179" s="9" t="s">
        <v>148</v>
      </c>
      <c r="F179" s="9" t="s">
        <v>335</v>
      </c>
      <c r="G179" s="9"/>
      <c r="H179" s="9" t="s">
        <v>40</v>
      </c>
      <c r="I179" s="9">
        <v>0</v>
      </c>
      <c r="J179" s="5">
        <v>710000000</v>
      </c>
      <c r="K179" s="9" t="s">
        <v>41</v>
      </c>
      <c r="L179" s="9" t="s">
        <v>383</v>
      </c>
      <c r="M179" s="9" t="s">
        <v>42</v>
      </c>
      <c r="N179" s="9" t="s">
        <v>43</v>
      </c>
      <c r="O179" s="10" t="s">
        <v>300</v>
      </c>
      <c r="P179" s="9" t="s">
        <v>301</v>
      </c>
      <c r="Q179" s="9">
        <v>778</v>
      </c>
      <c r="R179" s="9" t="s">
        <v>77</v>
      </c>
      <c r="S179" s="14">
        <v>31</v>
      </c>
      <c r="T179" s="1">
        <v>165</v>
      </c>
      <c r="U179" s="1">
        <v>0</v>
      </c>
      <c r="V179" s="1">
        <f t="shared" si="49"/>
        <v>0</v>
      </c>
      <c r="W179" s="16"/>
      <c r="X179" s="16">
        <v>2018</v>
      </c>
      <c r="Y179" s="8" t="s">
        <v>848</v>
      </c>
      <c r="Z179" s="43"/>
      <c r="AA179" s="43"/>
      <c r="AB179" s="43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</row>
    <row r="180" spans="1:39" ht="60.75" customHeight="1" x14ac:dyDescent="0.25">
      <c r="A180" s="34"/>
      <c r="B180" s="9" t="s">
        <v>893</v>
      </c>
      <c r="C180" s="9" t="s">
        <v>36</v>
      </c>
      <c r="D180" s="9" t="s">
        <v>147</v>
      </c>
      <c r="E180" s="9" t="s">
        <v>148</v>
      </c>
      <c r="F180" s="9" t="s">
        <v>894</v>
      </c>
      <c r="G180" s="9" t="s">
        <v>335</v>
      </c>
      <c r="H180" s="9" t="s">
        <v>40</v>
      </c>
      <c r="I180" s="9">
        <v>0</v>
      </c>
      <c r="J180" s="5">
        <v>710000000</v>
      </c>
      <c r="K180" s="9" t="s">
        <v>41</v>
      </c>
      <c r="L180" s="9" t="s">
        <v>383</v>
      </c>
      <c r="M180" s="9" t="s">
        <v>42</v>
      </c>
      <c r="N180" s="9" t="s">
        <v>43</v>
      </c>
      <c r="O180" s="10" t="s">
        <v>300</v>
      </c>
      <c r="P180" s="9" t="s">
        <v>301</v>
      </c>
      <c r="Q180" s="9">
        <v>778</v>
      </c>
      <c r="R180" s="9" t="s">
        <v>77</v>
      </c>
      <c r="S180" s="14">
        <v>31</v>
      </c>
      <c r="T180" s="1">
        <v>165</v>
      </c>
      <c r="U180" s="1">
        <f t="shared" ref="U180" si="69">S180*T180</f>
        <v>5115</v>
      </c>
      <c r="V180" s="1">
        <f t="shared" si="49"/>
        <v>5728.8</v>
      </c>
      <c r="W180" s="16"/>
      <c r="X180" s="16">
        <v>2018</v>
      </c>
      <c r="Y180" s="8"/>
      <c r="Z180" s="43"/>
      <c r="AA180" s="43"/>
      <c r="AB180" s="43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</row>
    <row r="181" spans="1:39" ht="51" x14ac:dyDescent="0.25">
      <c r="A181" s="34"/>
      <c r="B181" s="9" t="s">
        <v>412</v>
      </c>
      <c r="C181" s="9" t="s">
        <v>36</v>
      </c>
      <c r="D181" s="9" t="s">
        <v>151</v>
      </c>
      <c r="E181" s="9" t="s">
        <v>152</v>
      </c>
      <c r="F181" s="9" t="s">
        <v>815</v>
      </c>
      <c r="G181" s="9"/>
      <c r="H181" s="9" t="s">
        <v>40</v>
      </c>
      <c r="I181" s="9">
        <v>0</v>
      </c>
      <c r="J181" s="5">
        <v>710000000</v>
      </c>
      <c r="K181" s="9" t="s">
        <v>41</v>
      </c>
      <c r="L181" s="9" t="s">
        <v>383</v>
      </c>
      <c r="M181" s="9" t="s">
        <v>42</v>
      </c>
      <c r="N181" s="9" t="s">
        <v>43</v>
      </c>
      <c r="O181" s="10" t="s">
        <v>300</v>
      </c>
      <c r="P181" s="9" t="s">
        <v>301</v>
      </c>
      <c r="Q181" s="9">
        <v>796</v>
      </c>
      <c r="R181" s="9" t="s">
        <v>54</v>
      </c>
      <c r="S181" s="14">
        <v>620</v>
      </c>
      <c r="T181" s="1">
        <v>129</v>
      </c>
      <c r="U181" s="1">
        <v>0</v>
      </c>
      <c r="V181" s="1">
        <f t="shared" si="49"/>
        <v>0</v>
      </c>
      <c r="W181" s="16"/>
      <c r="X181" s="16">
        <v>2018</v>
      </c>
      <c r="Y181" s="8" t="s">
        <v>848</v>
      </c>
      <c r="Z181" s="43"/>
      <c r="AA181" s="43"/>
      <c r="AB181" s="43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</row>
    <row r="182" spans="1:39" ht="60.75" customHeight="1" x14ac:dyDescent="0.25">
      <c r="A182" s="34"/>
      <c r="B182" s="9" t="s">
        <v>895</v>
      </c>
      <c r="C182" s="9" t="s">
        <v>36</v>
      </c>
      <c r="D182" s="9" t="s">
        <v>151</v>
      </c>
      <c r="E182" s="9" t="s">
        <v>152</v>
      </c>
      <c r="F182" s="9" t="s">
        <v>896</v>
      </c>
      <c r="G182" s="9" t="s">
        <v>815</v>
      </c>
      <c r="H182" s="9" t="s">
        <v>40</v>
      </c>
      <c r="I182" s="9">
        <v>0</v>
      </c>
      <c r="J182" s="5">
        <v>710000000</v>
      </c>
      <c r="K182" s="9" t="s">
        <v>41</v>
      </c>
      <c r="L182" s="9" t="s">
        <v>383</v>
      </c>
      <c r="M182" s="9" t="s">
        <v>42</v>
      </c>
      <c r="N182" s="9" t="s">
        <v>43</v>
      </c>
      <c r="O182" s="10" t="s">
        <v>300</v>
      </c>
      <c r="P182" s="9" t="s">
        <v>301</v>
      </c>
      <c r="Q182" s="9">
        <v>796</v>
      </c>
      <c r="R182" s="9" t="s">
        <v>54</v>
      </c>
      <c r="S182" s="14">
        <v>620</v>
      </c>
      <c r="T182" s="1">
        <v>129</v>
      </c>
      <c r="U182" s="1">
        <f t="shared" ref="U182" si="70">S182*T182</f>
        <v>79980</v>
      </c>
      <c r="V182" s="1">
        <f t="shared" si="49"/>
        <v>89577.600000000006</v>
      </c>
      <c r="W182" s="16"/>
      <c r="X182" s="16">
        <v>2018</v>
      </c>
      <c r="Y182" s="8"/>
      <c r="Z182" s="43"/>
      <c r="AA182" s="43"/>
      <c r="AB182" s="43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</row>
    <row r="183" spans="1:39" ht="57" customHeight="1" x14ac:dyDescent="0.25">
      <c r="A183" s="34"/>
      <c r="B183" s="9" t="s">
        <v>413</v>
      </c>
      <c r="C183" s="9" t="s">
        <v>36</v>
      </c>
      <c r="D183" s="9" t="s">
        <v>155</v>
      </c>
      <c r="E183" s="9" t="s">
        <v>156</v>
      </c>
      <c r="F183" s="9" t="s">
        <v>338</v>
      </c>
      <c r="G183" s="9"/>
      <c r="H183" s="9" t="s">
        <v>40</v>
      </c>
      <c r="I183" s="9">
        <v>0</v>
      </c>
      <c r="J183" s="5">
        <v>710000000</v>
      </c>
      <c r="K183" s="9" t="s">
        <v>41</v>
      </c>
      <c r="L183" s="9" t="s">
        <v>383</v>
      </c>
      <c r="M183" s="9" t="s">
        <v>42</v>
      </c>
      <c r="N183" s="9" t="s">
        <v>43</v>
      </c>
      <c r="O183" s="10" t="s">
        <v>300</v>
      </c>
      <c r="P183" s="9" t="s">
        <v>301</v>
      </c>
      <c r="Q183" s="9">
        <v>796</v>
      </c>
      <c r="R183" s="9" t="s">
        <v>54</v>
      </c>
      <c r="S183" s="14">
        <v>100</v>
      </c>
      <c r="T183" s="1">
        <v>17</v>
      </c>
      <c r="U183" s="1">
        <v>0</v>
      </c>
      <c r="V183" s="1">
        <f t="shared" si="49"/>
        <v>0</v>
      </c>
      <c r="W183" s="16"/>
      <c r="X183" s="16">
        <v>2018</v>
      </c>
      <c r="Y183" s="8" t="s">
        <v>848</v>
      </c>
      <c r="Z183" s="43"/>
      <c r="AA183" s="43"/>
      <c r="AB183" s="43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</row>
    <row r="184" spans="1:39" ht="57" customHeight="1" x14ac:dyDescent="0.25">
      <c r="A184" s="34"/>
      <c r="B184" s="9" t="s">
        <v>898</v>
      </c>
      <c r="C184" s="9" t="s">
        <v>36</v>
      </c>
      <c r="D184" s="9" t="s">
        <v>155</v>
      </c>
      <c r="E184" s="9" t="s">
        <v>156</v>
      </c>
      <c r="F184" s="9" t="s">
        <v>897</v>
      </c>
      <c r="G184" s="9" t="s">
        <v>338</v>
      </c>
      <c r="H184" s="9" t="s">
        <v>40</v>
      </c>
      <c r="I184" s="9">
        <v>0</v>
      </c>
      <c r="J184" s="5">
        <v>710000000</v>
      </c>
      <c r="K184" s="9" t="s">
        <v>41</v>
      </c>
      <c r="L184" s="9" t="s">
        <v>383</v>
      </c>
      <c r="M184" s="9" t="s">
        <v>42</v>
      </c>
      <c r="N184" s="9" t="s">
        <v>43</v>
      </c>
      <c r="O184" s="10" t="s">
        <v>300</v>
      </c>
      <c r="P184" s="9" t="s">
        <v>301</v>
      </c>
      <c r="Q184" s="9">
        <v>796</v>
      </c>
      <c r="R184" s="9" t="s">
        <v>54</v>
      </c>
      <c r="S184" s="14">
        <v>100</v>
      </c>
      <c r="T184" s="1">
        <v>17</v>
      </c>
      <c r="U184" s="1">
        <f t="shared" ref="U184" si="71">S184*T184</f>
        <v>1700</v>
      </c>
      <c r="V184" s="1">
        <f t="shared" si="49"/>
        <v>1904</v>
      </c>
      <c r="W184" s="16"/>
      <c r="X184" s="16">
        <v>2018</v>
      </c>
      <c r="Y184" s="8"/>
      <c r="Z184" s="43"/>
      <c r="AA184" s="43"/>
      <c r="AB184" s="43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</row>
    <row r="185" spans="1:39" ht="61.5" customHeight="1" x14ac:dyDescent="0.25">
      <c r="A185" s="34"/>
      <c r="B185" s="9" t="s">
        <v>416</v>
      </c>
      <c r="C185" s="9" t="s">
        <v>36</v>
      </c>
      <c r="D185" s="9" t="s">
        <v>155</v>
      </c>
      <c r="E185" s="9" t="s">
        <v>156</v>
      </c>
      <c r="F185" s="9" t="s">
        <v>340</v>
      </c>
      <c r="G185" s="9"/>
      <c r="H185" s="9" t="s">
        <v>40</v>
      </c>
      <c r="I185" s="9">
        <v>0</v>
      </c>
      <c r="J185" s="5">
        <v>710000000</v>
      </c>
      <c r="K185" s="9" t="s">
        <v>41</v>
      </c>
      <c r="L185" s="9" t="s">
        <v>383</v>
      </c>
      <c r="M185" s="9" t="s">
        <v>42</v>
      </c>
      <c r="N185" s="9" t="s">
        <v>43</v>
      </c>
      <c r="O185" s="10" t="s">
        <v>300</v>
      </c>
      <c r="P185" s="9" t="s">
        <v>301</v>
      </c>
      <c r="Q185" s="9">
        <v>796</v>
      </c>
      <c r="R185" s="9" t="s">
        <v>54</v>
      </c>
      <c r="S185" s="14">
        <v>100</v>
      </c>
      <c r="T185" s="1">
        <v>35</v>
      </c>
      <c r="U185" s="1">
        <v>0</v>
      </c>
      <c r="V185" s="1">
        <f t="shared" si="49"/>
        <v>0</v>
      </c>
      <c r="W185" s="16"/>
      <c r="X185" s="16">
        <v>2018</v>
      </c>
      <c r="Y185" s="8" t="s">
        <v>848</v>
      </c>
      <c r="Z185" s="43"/>
      <c r="AA185" s="43"/>
      <c r="AB185" s="43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</row>
    <row r="186" spans="1:39" ht="59.25" customHeight="1" x14ac:dyDescent="0.25">
      <c r="A186" s="34"/>
      <c r="B186" s="9" t="s">
        <v>899</v>
      </c>
      <c r="C186" s="9" t="s">
        <v>36</v>
      </c>
      <c r="D186" s="9" t="s">
        <v>155</v>
      </c>
      <c r="E186" s="9" t="s">
        <v>156</v>
      </c>
      <c r="F186" s="9" t="s">
        <v>897</v>
      </c>
      <c r="G186" s="9" t="s">
        <v>340</v>
      </c>
      <c r="H186" s="9" t="s">
        <v>40</v>
      </c>
      <c r="I186" s="9">
        <v>0</v>
      </c>
      <c r="J186" s="5">
        <v>710000000</v>
      </c>
      <c r="K186" s="9" t="s">
        <v>41</v>
      </c>
      <c r="L186" s="9" t="s">
        <v>383</v>
      </c>
      <c r="M186" s="9" t="s">
        <v>42</v>
      </c>
      <c r="N186" s="9" t="s">
        <v>43</v>
      </c>
      <c r="O186" s="10" t="s">
        <v>300</v>
      </c>
      <c r="P186" s="9" t="s">
        <v>301</v>
      </c>
      <c r="Q186" s="9">
        <v>796</v>
      </c>
      <c r="R186" s="9" t="s">
        <v>54</v>
      </c>
      <c r="S186" s="14">
        <v>100</v>
      </c>
      <c r="T186" s="1">
        <v>35</v>
      </c>
      <c r="U186" s="1">
        <f t="shared" ref="U186" si="72">S186*T186</f>
        <v>3500</v>
      </c>
      <c r="V186" s="1">
        <f t="shared" si="49"/>
        <v>3920</v>
      </c>
      <c r="W186" s="16"/>
      <c r="X186" s="16">
        <v>2018</v>
      </c>
      <c r="Y186" s="8"/>
      <c r="Z186" s="43"/>
      <c r="AA186" s="43"/>
      <c r="AB186" s="43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</row>
    <row r="187" spans="1:39" ht="54.75" customHeight="1" x14ac:dyDescent="0.25">
      <c r="A187" s="34"/>
      <c r="B187" s="9" t="s">
        <v>419</v>
      </c>
      <c r="C187" s="9" t="s">
        <v>36</v>
      </c>
      <c r="D187" s="9" t="s">
        <v>161</v>
      </c>
      <c r="E187" s="9" t="s">
        <v>162</v>
      </c>
      <c r="F187" s="9" t="s">
        <v>342</v>
      </c>
      <c r="G187" s="9"/>
      <c r="H187" s="9" t="s">
        <v>40</v>
      </c>
      <c r="I187" s="9">
        <v>0</v>
      </c>
      <c r="J187" s="5">
        <v>710000000</v>
      </c>
      <c r="K187" s="9" t="s">
        <v>41</v>
      </c>
      <c r="L187" s="9" t="s">
        <v>383</v>
      </c>
      <c r="M187" s="9" t="s">
        <v>42</v>
      </c>
      <c r="N187" s="9" t="s">
        <v>43</v>
      </c>
      <c r="O187" s="10" t="s">
        <v>300</v>
      </c>
      <c r="P187" s="9" t="s">
        <v>301</v>
      </c>
      <c r="Q187" s="9">
        <v>796</v>
      </c>
      <c r="R187" s="9" t="s">
        <v>54</v>
      </c>
      <c r="S187" s="14">
        <v>31</v>
      </c>
      <c r="T187" s="1">
        <v>250</v>
      </c>
      <c r="U187" s="1">
        <v>0</v>
      </c>
      <c r="V187" s="1">
        <f t="shared" si="49"/>
        <v>0</v>
      </c>
      <c r="W187" s="16"/>
      <c r="X187" s="16">
        <v>2018</v>
      </c>
      <c r="Y187" s="8" t="s">
        <v>848</v>
      </c>
      <c r="Z187" s="43"/>
      <c r="AA187" s="43"/>
      <c r="AB187" s="43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</row>
    <row r="188" spans="1:39" ht="63" customHeight="1" x14ac:dyDescent="0.25">
      <c r="A188" s="34"/>
      <c r="B188" s="9" t="s">
        <v>900</v>
      </c>
      <c r="C188" s="9" t="s">
        <v>36</v>
      </c>
      <c r="D188" s="9" t="s">
        <v>161</v>
      </c>
      <c r="E188" s="9" t="s">
        <v>162</v>
      </c>
      <c r="F188" s="9" t="s">
        <v>901</v>
      </c>
      <c r="G188" s="9" t="s">
        <v>342</v>
      </c>
      <c r="H188" s="9" t="s">
        <v>40</v>
      </c>
      <c r="I188" s="9">
        <v>0</v>
      </c>
      <c r="J188" s="5">
        <v>710000000</v>
      </c>
      <c r="K188" s="9" t="s">
        <v>41</v>
      </c>
      <c r="L188" s="9" t="s">
        <v>383</v>
      </c>
      <c r="M188" s="9" t="s">
        <v>42</v>
      </c>
      <c r="N188" s="9" t="s">
        <v>43</v>
      </c>
      <c r="O188" s="10" t="s">
        <v>300</v>
      </c>
      <c r="P188" s="9" t="s">
        <v>301</v>
      </c>
      <c r="Q188" s="9">
        <v>796</v>
      </c>
      <c r="R188" s="9" t="s">
        <v>54</v>
      </c>
      <c r="S188" s="14">
        <v>31</v>
      </c>
      <c r="T188" s="1">
        <v>250</v>
      </c>
      <c r="U188" s="1">
        <f t="shared" ref="U188" si="73">S188*T188</f>
        <v>7750</v>
      </c>
      <c r="V188" s="1">
        <f t="shared" si="49"/>
        <v>8680</v>
      </c>
      <c r="W188" s="16"/>
      <c r="X188" s="16">
        <v>2018</v>
      </c>
      <c r="Y188" s="8"/>
      <c r="Z188" s="43"/>
      <c r="AA188" s="43"/>
      <c r="AB188" s="43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</row>
    <row r="189" spans="1:39" ht="51" x14ac:dyDescent="0.25">
      <c r="A189" s="34"/>
      <c r="B189" s="9" t="s">
        <v>422</v>
      </c>
      <c r="C189" s="9" t="s">
        <v>36</v>
      </c>
      <c r="D189" s="9" t="s">
        <v>165</v>
      </c>
      <c r="E189" s="9" t="s">
        <v>166</v>
      </c>
      <c r="F189" s="9" t="s">
        <v>344</v>
      </c>
      <c r="G189" s="9"/>
      <c r="H189" s="9" t="s">
        <v>40</v>
      </c>
      <c r="I189" s="9">
        <v>0</v>
      </c>
      <c r="J189" s="5">
        <v>710000000</v>
      </c>
      <c r="K189" s="9" t="s">
        <v>41</v>
      </c>
      <c r="L189" s="9" t="s">
        <v>383</v>
      </c>
      <c r="M189" s="9" t="s">
        <v>42</v>
      </c>
      <c r="N189" s="9" t="s">
        <v>43</v>
      </c>
      <c r="O189" s="10" t="s">
        <v>300</v>
      </c>
      <c r="P189" s="9" t="s">
        <v>301</v>
      </c>
      <c r="Q189" s="9">
        <v>796</v>
      </c>
      <c r="R189" s="9" t="s">
        <v>54</v>
      </c>
      <c r="S189" s="14">
        <v>31</v>
      </c>
      <c r="T189" s="1">
        <v>486</v>
      </c>
      <c r="U189" s="1">
        <v>0</v>
      </c>
      <c r="V189" s="1">
        <f t="shared" si="49"/>
        <v>0</v>
      </c>
      <c r="W189" s="16"/>
      <c r="X189" s="16">
        <v>2018</v>
      </c>
      <c r="Y189" s="8" t="s">
        <v>848</v>
      </c>
      <c r="Z189" s="43"/>
      <c r="AA189" s="43"/>
      <c r="AB189" s="43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</row>
    <row r="190" spans="1:39" ht="51" x14ac:dyDescent="0.25">
      <c r="A190" s="34"/>
      <c r="B190" s="9" t="s">
        <v>902</v>
      </c>
      <c r="C190" s="9" t="s">
        <v>36</v>
      </c>
      <c r="D190" s="9" t="s">
        <v>165</v>
      </c>
      <c r="E190" s="9" t="s">
        <v>166</v>
      </c>
      <c r="F190" s="9" t="s">
        <v>903</v>
      </c>
      <c r="G190" s="9" t="s">
        <v>344</v>
      </c>
      <c r="H190" s="9" t="s">
        <v>40</v>
      </c>
      <c r="I190" s="9">
        <v>0</v>
      </c>
      <c r="J190" s="5">
        <v>710000000</v>
      </c>
      <c r="K190" s="9" t="s">
        <v>41</v>
      </c>
      <c r="L190" s="9" t="s">
        <v>383</v>
      </c>
      <c r="M190" s="9" t="s">
        <v>42</v>
      </c>
      <c r="N190" s="9" t="s">
        <v>43</v>
      </c>
      <c r="O190" s="10" t="s">
        <v>300</v>
      </c>
      <c r="P190" s="9" t="s">
        <v>301</v>
      </c>
      <c r="Q190" s="9">
        <v>796</v>
      </c>
      <c r="R190" s="9" t="s">
        <v>54</v>
      </c>
      <c r="S190" s="14">
        <v>31</v>
      </c>
      <c r="T190" s="1">
        <v>486</v>
      </c>
      <c r="U190" s="1">
        <f t="shared" ref="U190" si="74">S190*T190</f>
        <v>15066</v>
      </c>
      <c r="V190" s="1">
        <f t="shared" si="49"/>
        <v>16873.919999999998</v>
      </c>
      <c r="W190" s="16"/>
      <c r="X190" s="16">
        <v>2018</v>
      </c>
      <c r="Y190" s="8"/>
      <c r="Z190" s="43"/>
      <c r="AA190" s="43"/>
      <c r="AB190" s="43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</row>
    <row r="191" spans="1:39" ht="51" x14ac:dyDescent="0.25">
      <c r="A191" s="34"/>
      <c r="B191" s="9" t="s">
        <v>424</v>
      </c>
      <c r="C191" s="9" t="s">
        <v>36</v>
      </c>
      <c r="D191" s="9" t="s">
        <v>165</v>
      </c>
      <c r="E191" s="9" t="s">
        <v>166</v>
      </c>
      <c r="F191" s="9" t="s">
        <v>346</v>
      </c>
      <c r="G191" s="9"/>
      <c r="H191" s="9" t="s">
        <v>40</v>
      </c>
      <c r="I191" s="9">
        <v>0</v>
      </c>
      <c r="J191" s="5">
        <v>710000000</v>
      </c>
      <c r="K191" s="9" t="s">
        <v>41</v>
      </c>
      <c r="L191" s="9" t="s">
        <v>383</v>
      </c>
      <c r="M191" s="9" t="s">
        <v>42</v>
      </c>
      <c r="N191" s="9" t="s">
        <v>43</v>
      </c>
      <c r="O191" s="10" t="s">
        <v>300</v>
      </c>
      <c r="P191" s="9" t="s">
        <v>301</v>
      </c>
      <c r="Q191" s="9">
        <v>796</v>
      </c>
      <c r="R191" s="9" t="s">
        <v>54</v>
      </c>
      <c r="S191" s="14">
        <v>31</v>
      </c>
      <c r="T191" s="1">
        <v>1357</v>
      </c>
      <c r="U191" s="1">
        <v>0</v>
      </c>
      <c r="V191" s="1">
        <f t="shared" si="49"/>
        <v>0</v>
      </c>
      <c r="W191" s="16"/>
      <c r="X191" s="16">
        <v>2018</v>
      </c>
      <c r="Y191" s="8" t="s">
        <v>848</v>
      </c>
      <c r="Z191" s="43"/>
      <c r="AA191" s="43"/>
      <c r="AB191" s="43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</row>
    <row r="192" spans="1:39" ht="51" x14ac:dyDescent="0.25">
      <c r="A192" s="34"/>
      <c r="B192" s="9" t="s">
        <v>904</v>
      </c>
      <c r="C192" s="9" t="s">
        <v>36</v>
      </c>
      <c r="D192" s="9" t="s">
        <v>165</v>
      </c>
      <c r="E192" s="9" t="s">
        <v>166</v>
      </c>
      <c r="F192" s="9" t="s">
        <v>903</v>
      </c>
      <c r="G192" s="9" t="s">
        <v>346</v>
      </c>
      <c r="H192" s="9" t="s">
        <v>40</v>
      </c>
      <c r="I192" s="9">
        <v>0</v>
      </c>
      <c r="J192" s="5">
        <v>710000000</v>
      </c>
      <c r="K192" s="9" t="s">
        <v>41</v>
      </c>
      <c r="L192" s="9" t="s">
        <v>383</v>
      </c>
      <c r="M192" s="9" t="s">
        <v>42</v>
      </c>
      <c r="N192" s="9" t="s">
        <v>43</v>
      </c>
      <c r="O192" s="10" t="s">
        <v>300</v>
      </c>
      <c r="P192" s="9" t="s">
        <v>301</v>
      </c>
      <c r="Q192" s="9">
        <v>796</v>
      </c>
      <c r="R192" s="9" t="s">
        <v>54</v>
      </c>
      <c r="S192" s="14">
        <v>31</v>
      </c>
      <c r="T192" s="1">
        <v>1357</v>
      </c>
      <c r="U192" s="1">
        <f t="shared" ref="U192" si="75">S192*T192</f>
        <v>42067</v>
      </c>
      <c r="V192" s="1">
        <f t="shared" si="49"/>
        <v>47115.040000000001</v>
      </c>
      <c r="W192" s="16"/>
      <c r="X192" s="16">
        <v>2018</v>
      </c>
      <c r="Y192" s="8"/>
      <c r="Z192" s="43"/>
      <c r="AA192" s="43"/>
      <c r="AB192" s="43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</row>
    <row r="193" spans="1:39" ht="51" x14ac:dyDescent="0.25">
      <c r="A193" s="34"/>
      <c r="B193" s="9" t="s">
        <v>427</v>
      </c>
      <c r="C193" s="9" t="s">
        <v>36</v>
      </c>
      <c r="D193" s="9" t="s">
        <v>173</v>
      </c>
      <c r="E193" s="9" t="s">
        <v>348</v>
      </c>
      <c r="F193" s="9" t="s">
        <v>349</v>
      </c>
      <c r="G193" s="9"/>
      <c r="H193" s="9" t="s">
        <v>40</v>
      </c>
      <c r="I193" s="9">
        <v>0</v>
      </c>
      <c r="J193" s="5">
        <v>710000000</v>
      </c>
      <c r="K193" s="9" t="s">
        <v>41</v>
      </c>
      <c r="L193" s="9" t="s">
        <v>383</v>
      </c>
      <c r="M193" s="9" t="s">
        <v>42</v>
      </c>
      <c r="N193" s="9" t="s">
        <v>43</v>
      </c>
      <c r="O193" s="10" t="s">
        <v>300</v>
      </c>
      <c r="P193" s="9" t="s">
        <v>301</v>
      </c>
      <c r="Q193" s="9">
        <v>778</v>
      </c>
      <c r="R193" s="9" t="s">
        <v>77</v>
      </c>
      <c r="S193" s="14">
        <v>840</v>
      </c>
      <c r="T193" s="1">
        <v>44</v>
      </c>
      <c r="U193" s="1">
        <v>0</v>
      </c>
      <c r="V193" s="1">
        <f t="shared" si="49"/>
        <v>0</v>
      </c>
      <c r="W193" s="16"/>
      <c r="X193" s="16">
        <v>2018</v>
      </c>
      <c r="Y193" s="8" t="s">
        <v>848</v>
      </c>
      <c r="Z193" s="43"/>
      <c r="AA193" s="43"/>
      <c r="AB193" s="43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</row>
    <row r="194" spans="1:39" ht="51" x14ac:dyDescent="0.25">
      <c r="A194" s="34"/>
      <c r="B194" s="9" t="s">
        <v>905</v>
      </c>
      <c r="C194" s="9" t="s">
        <v>36</v>
      </c>
      <c r="D194" s="9" t="s">
        <v>173</v>
      </c>
      <c r="E194" s="9" t="s">
        <v>348</v>
      </c>
      <c r="F194" s="9" t="s">
        <v>906</v>
      </c>
      <c r="G194" s="9" t="s">
        <v>349</v>
      </c>
      <c r="H194" s="9" t="s">
        <v>40</v>
      </c>
      <c r="I194" s="9">
        <v>0</v>
      </c>
      <c r="J194" s="5">
        <v>710000000</v>
      </c>
      <c r="K194" s="9" t="s">
        <v>41</v>
      </c>
      <c r="L194" s="9" t="s">
        <v>383</v>
      </c>
      <c r="M194" s="9" t="s">
        <v>42</v>
      </c>
      <c r="N194" s="9" t="s">
        <v>43</v>
      </c>
      <c r="O194" s="10" t="s">
        <v>300</v>
      </c>
      <c r="P194" s="9" t="s">
        <v>301</v>
      </c>
      <c r="Q194" s="9">
        <v>778</v>
      </c>
      <c r="R194" s="9" t="s">
        <v>77</v>
      </c>
      <c r="S194" s="14">
        <v>840</v>
      </c>
      <c r="T194" s="1">
        <v>44</v>
      </c>
      <c r="U194" s="1">
        <f t="shared" ref="U194" si="76">S194*T194</f>
        <v>36960</v>
      </c>
      <c r="V194" s="1">
        <f t="shared" si="49"/>
        <v>41395.199999999997</v>
      </c>
      <c r="W194" s="16"/>
      <c r="X194" s="16">
        <v>2018</v>
      </c>
      <c r="Y194" s="8"/>
      <c r="Z194" s="43"/>
      <c r="AA194" s="43"/>
      <c r="AB194" s="43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</row>
    <row r="195" spans="1:39" ht="51" x14ac:dyDescent="0.25">
      <c r="A195" s="34"/>
      <c r="B195" s="9" t="s">
        <v>429</v>
      </c>
      <c r="C195" s="9" t="s">
        <v>36</v>
      </c>
      <c r="D195" s="9" t="s">
        <v>173</v>
      </c>
      <c r="E195" s="9" t="s">
        <v>348</v>
      </c>
      <c r="F195" s="9" t="s">
        <v>351</v>
      </c>
      <c r="G195" s="9"/>
      <c r="H195" s="9" t="s">
        <v>40</v>
      </c>
      <c r="I195" s="9">
        <v>0</v>
      </c>
      <c r="J195" s="5">
        <v>710000000</v>
      </c>
      <c r="K195" s="9" t="s">
        <v>41</v>
      </c>
      <c r="L195" s="9" t="s">
        <v>383</v>
      </c>
      <c r="M195" s="9" t="s">
        <v>42</v>
      </c>
      <c r="N195" s="9" t="s">
        <v>43</v>
      </c>
      <c r="O195" s="10" t="s">
        <v>300</v>
      </c>
      <c r="P195" s="9" t="s">
        <v>301</v>
      </c>
      <c r="Q195" s="9">
        <v>778</v>
      </c>
      <c r="R195" s="9" t="s">
        <v>77</v>
      </c>
      <c r="S195" s="14">
        <v>840</v>
      </c>
      <c r="T195" s="1">
        <v>50</v>
      </c>
      <c r="U195" s="1">
        <v>0</v>
      </c>
      <c r="V195" s="1">
        <f t="shared" si="49"/>
        <v>0</v>
      </c>
      <c r="W195" s="16"/>
      <c r="X195" s="9">
        <v>2018</v>
      </c>
      <c r="Y195" s="8" t="s">
        <v>848</v>
      </c>
      <c r="Z195" s="43"/>
      <c r="AA195" s="43"/>
      <c r="AB195" s="43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</row>
    <row r="196" spans="1:39" ht="51" x14ac:dyDescent="0.25">
      <c r="A196" s="34"/>
      <c r="B196" s="9" t="s">
        <v>907</v>
      </c>
      <c r="C196" s="9" t="s">
        <v>36</v>
      </c>
      <c r="D196" s="9" t="s">
        <v>173</v>
      </c>
      <c r="E196" s="9" t="s">
        <v>348</v>
      </c>
      <c r="F196" s="9" t="s">
        <v>906</v>
      </c>
      <c r="G196" s="9" t="s">
        <v>351</v>
      </c>
      <c r="H196" s="9" t="s">
        <v>40</v>
      </c>
      <c r="I196" s="9">
        <v>0</v>
      </c>
      <c r="J196" s="5">
        <v>710000000</v>
      </c>
      <c r="K196" s="9" t="s">
        <v>41</v>
      </c>
      <c r="L196" s="9" t="s">
        <v>383</v>
      </c>
      <c r="M196" s="9" t="s">
        <v>42</v>
      </c>
      <c r="N196" s="9" t="s">
        <v>43</v>
      </c>
      <c r="O196" s="10" t="s">
        <v>300</v>
      </c>
      <c r="P196" s="9" t="s">
        <v>301</v>
      </c>
      <c r="Q196" s="9">
        <v>778</v>
      </c>
      <c r="R196" s="9" t="s">
        <v>77</v>
      </c>
      <c r="S196" s="14">
        <v>840</v>
      </c>
      <c r="T196" s="1">
        <v>50</v>
      </c>
      <c r="U196" s="1">
        <f t="shared" ref="U196" si="77">S196*T196</f>
        <v>42000</v>
      </c>
      <c r="V196" s="1">
        <f t="shared" si="49"/>
        <v>47040</v>
      </c>
      <c r="W196" s="16"/>
      <c r="X196" s="9">
        <v>2018</v>
      </c>
      <c r="Y196" s="8"/>
      <c r="Z196" s="43"/>
      <c r="AA196" s="43"/>
      <c r="AB196" s="43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</row>
    <row r="197" spans="1:39" ht="51" x14ac:dyDescent="0.25">
      <c r="A197" s="34"/>
      <c r="B197" s="9" t="s">
        <v>432</v>
      </c>
      <c r="C197" s="9" t="s">
        <v>36</v>
      </c>
      <c r="D197" s="9" t="s">
        <v>173</v>
      </c>
      <c r="E197" s="9" t="s">
        <v>348</v>
      </c>
      <c r="F197" s="9" t="s">
        <v>353</v>
      </c>
      <c r="G197" s="9"/>
      <c r="H197" s="9" t="s">
        <v>40</v>
      </c>
      <c r="I197" s="9">
        <v>0</v>
      </c>
      <c r="J197" s="5">
        <v>710000000</v>
      </c>
      <c r="K197" s="9" t="s">
        <v>41</v>
      </c>
      <c r="L197" s="9" t="s">
        <v>383</v>
      </c>
      <c r="M197" s="9" t="s">
        <v>42</v>
      </c>
      <c r="N197" s="9" t="s">
        <v>43</v>
      </c>
      <c r="O197" s="10" t="s">
        <v>300</v>
      </c>
      <c r="P197" s="9" t="s">
        <v>301</v>
      </c>
      <c r="Q197" s="9">
        <v>778</v>
      </c>
      <c r="R197" s="9" t="s">
        <v>77</v>
      </c>
      <c r="S197" s="14">
        <v>20</v>
      </c>
      <c r="T197" s="1">
        <v>924</v>
      </c>
      <c r="U197" s="1">
        <v>0</v>
      </c>
      <c r="V197" s="1">
        <f t="shared" si="49"/>
        <v>0</v>
      </c>
      <c r="W197" s="16"/>
      <c r="X197" s="16">
        <v>2018</v>
      </c>
      <c r="Y197" s="8" t="s">
        <v>848</v>
      </c>
      <c r="Z197" s="43"/>
      <c r="AA197" s="43"/>
      <c r="AB197" s="43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</row>
    <row r="198" spans="1:39" ht="57.75" customHeight="1" x14ac:dyDescent="0.25">
      <c r="A198" s="34"/>
      <c r="B198" s="9" t="s">
        <v>908</v>
      </c>
      <c r="C198" s="9" t="s">
        <v>36</v>
      </c>
      <c r="D198" s="9" t="s">
        <v>173</v>
      </c>
      <c r="E198" s="9" t="s">
        <v>348</v>
      </c>
      <c r="F198" s="9" t="s">
        <v>906</v>
      </c>
      <c r="G198" s="9" t="s">
        <v>353</v>
      </c>
      <c r="H198" s="9" t="s">
        <v>40</v>
      </c>
      <c r="I198" s="9">
        <v>0</v>
      </c>
      <c r="J198" s="5">
        <v>710000000</v>
      </c>
      <c r="K198" s="9" t="s">
        <v>41</v>
      </c>
      <c r="L198" s="9" t="s">
        <v>383</v>
      </c>
      <c r="M198" s="9" t="s">
        <v>42</v>
      </c>
      <c r="N198" s="9" t="s">
        <v>43</v>
      </c>
      <c r="O198" s="10" t="s">
        <v>300</v>
      </c>
      <c r="P198" s="9" t="s">
        <v>301</v>
      </c>
      <c r="Q198" s="9">
        <v>778</v>
      </c>
      <c r="R198" s="9" t="s">
        <v>77</v>
      </c>
      <c r="S198" s="14">
        <v>20</v>
      </c>
      <c r="T198" s="1">
        <v>924</v>
      </c>
      <c r="U198" s="1">
        <f t="shared" ref="U198" si="78">S198*T198</f>
        <v>18480</v>
      </c>
      <c r="V198" s="1">
        <f t="shared" si="49"/>
        <v>20697.599999999999</v>
      </c>
      <c r="W198" s="16"/>
      <c r="X198" s="16">
        <v>2018</v>
      </c>
      <c r="Y198" s="8"/>
      <c r="Z198" s="43"/>
      <c r="AA198" s="43"/>
      <c r="AB198" s="43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</row>
    <row r="199" spans="1:39" ht="51" x14ac:dyDescent="0.25">
      <c r="A199" s="34"/>
      <c r="B199" s="9" t="s">
        <v>436</v>
      </c>
      <c r="C199" s="9" t="s">
        <v>36</v>
      </c>
      <c r="D199" s="9" t="s">
        <v>181</v>
      </c>
      <c r="E199" s="9" t="s">
        <v>182</v>
      </c>
      <c r="F199" s="9" t="s">
        <v>355</v>
      </c>
      <c r="G199" s="9"/>
      <c r="H199" s="9" t="s">
        <v>40</v>
      </c>
      <c r="I199" s="9">
        <v>0</v>
      </c>
      <c r="J199" s="5">
        <v>710000000</v>
      </c>
      <c r="K199" s="9" t="s">
        <v>41</v>
      </c>
      <c r="L199" s="9" t="s">
        <v>383</v>
      </c>
      <c r="M199" s="9" t="s">
        <v>42</v>
      </c>
      <c r="N199" s="9" t="s">
        <v>43</v>
      </c>
      <c r="O199" s="10" t="s">
        <v>300</v>
      </c>
      <c r="P199" s="9" t="s">
        <v>301</v>
      </c>
      <c r="Q199" s="9">
        <v>796</v>
      </c>
      <c r="R199" s="9" t="s">
        <v>54</v>
      </c>
      <c r="S199" s="14">
        <v>31</v>
      </c>
      <c r="T199" s="1">
        <v>3053</v>
      </c>
      <c r="U199" s="1">
        <v>0</v>
      </c>
      <c r="V199" s="1">
        <f t="shared" si="49"/>
        <v>0</v>
      </c>
      <c r="W199" s="16"/>
      <c r="X199" s="16">
        <v>2018</v>
      </c>
      <c r="Y199" s="8" t="s">
        <v>848</v>
      </c>
      <c r="Z199" s="43"/>
      <c r="AA199" s="43"/>
      <c r="AB199" s="43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</row>
    <row r="200" spans="1:39" ht="51" x14ac:dyDescent="0.25">
      <c r="A200" s="34"/>
      <c r="B200" s="9" t="s">
        <v>909</v>
      </c>
      <c r="C200" s="9" t="s">
        <v>36</v>
      </c>
      <c r="D200" s="9" t="s">
        <v>181</v>
      </c>
      <c r="E200" s="9" t="s">
        <v>182</v>
      </c>
      <c r="F200" s="9" t="s">
        <v>903</v>
      </c>
      <c r="G200" s="9" t="s">
        <v>355</v>
      </c>
      <c r="H200" s="9" t="s">
        <v>40</v>
      </c>
      <c r="I200" s="9">
        <v>0</v>
      </c>
      <c r="J200" s="5">
        <v>710000000</v>
      </c>
      <c r="K200" s="9" t="s">
        <v>41</v>
      </c>
      <c r="L200" s="9" t="s">
        <v>383</v>
      </c>
      <c r="M200" s="9" t="s">
        <v>42</v>
      </c>
      <c r="N200" s="9" t="s">
        <v>43</v>
      </c>
      <c r="O200" s="10" t="s">
        <v>300</v>
      </c>
      <c r="P200" s="9" t="s">
        <v>301</v>
      </c>
      <c r="Q200" s="9">
        <v>796</v>
      </c>
      <c r="R200" s="9" t="s">
        <v>54</v>
      </c>
      <c r="S200" s="14">
        <v>31</v>
      </c>
      <c r="T200" s="1">
        <v>3053</v>
      </c>
      <c r="U200" s="1">
        <f t="shared" ref="U200" si="79">S200*T200</f>
        <v>94643</v>
      </c>
      <c r="V200" s="1">
        <f t="shared" si="49"/>
        <v>106000.16</v>
      </c>
      <c r="W200" s="16"/>
      <c r="X200" s="16">
        <v>2018</v>
      </c>
      <c r="Y200" s="8"/>
      <c r="Z200" s="43"/>
      <c r="AA200" s="43"/>
      <c r="AB200" s="43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</row>
    <row r="201" spans="1:39" ht="51" x14ac:dyDescent="0.25">
      <c r="A201" s="34"/>
      <c r="B201" s="9" t="s">
        <v>440</v>
      </c>
      <c r="C201" s="9" t="s">
        <v>36</v>
      </c>
      <c r="D201" s="9" t="s">
        <v>185</v>
      </c>
      <c r="E201" s="9" t="s">
        <v>186</v>
      </c>
      <c r="F201" s="9" t="s">
        <v>357</v>
      </c>
      <c r="G201" s="9"/>
      <c r="H201" s="9" t="s">
        <v>40</v>
      </c>
      <c r="I201" s="9">
        <v>0</v>
      </c>
      <c r="J201" s="5">
        <v>710000000</v>
      </c>
      <c r="K201" s="9" t="s">
        <v>41</v>
      </c>
      <c r="L201" s="9" t="s">
        <v>383</v>
      </c>
      <c r="M201" s="9" t="s">
        <v>42</v>
      </c>
      <c r="N201" s="9" t="s">
        <v>43</v>
      </c>
      <c r="O201" s="10" t="s">
        <v>300</v>
      </c>
      <c r="P201" s="9" t="s">
        <v>301</v>
      </c>
      <c r="Q201" s="9">
        <v>796</v>
      </c>
      <c r="R201" s="9" t="s">
        <v>54</v>
      </c>
      <c r="S201" s="14">
        <v>31</v>
      </c>
      <c r="T201" s="1">
        <v>732</v>
      </c>
      <c r="U201" s="1">
        <v>0</v>
      </c>
      <c r="V201" s="1">
        <f t="shared" si="49"/>
        <v>0</v>
      </c>
      <c r="W201" s="16"/>
      <c r="X201" s="16">
        <v>2018</v>
      </c>
      <c r="Y201" s="8" t="s">
        <v>848</v>
      </c>
      <c r="Z201" s="43"/>
      <c r="AA201" s="43"/>
      <c r="AB201" s="43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</row>
    <row r="202" spans="1:39" ht="57" customHeight="1" x14ac:dyDescent="0.25">
      <c r="A202" s="34"/>
      <c r="B202" s="9" t="s">
        <v>911</v>
      </c>
      <c r="C202" s="9" t="s">
        <v>36</v>
      </c>
      <c r="D202" s="9" t="s">
        <v>185</v>
      </c>
      <c r="E202" s="9" t="s">
        <v>186</v>
      </c>
      <c r="F202" s="9" t="s">
        <v>910</v>
      </c>
      <c r="G202" s="9" t="s">
        <v>357</v>
      </c>
      <c r="H202" s="9" t="s">
        <v>40</v>
      </c>
      <c r="I202" s="9">
        <v>0</v>
      </c>
      <c r="J202" s="5">
        <v>710000000</v>
      </c>
      <c r="K202" s="9" t="s">
        <v>41</v>
      </c>
      <c r="L202" s="9" t="s">
        <v>383</v>
      </c>
      <c r="M202" s="9" t="s">
        <v>42</v>
      </c>
      <c r="N202" s="9" t="s">
        <v>43</v>
      </c>
      <c r="O202" s="10" t="s">
        <v>300</v>
      </c>
      <c r="P202" s="9" t="s">
        <v>301</v>
      </c>
      <c r="Q202" s="9">
        <v>796</v>
      </c>
      <c r="R202" s="9" t="s">
        <v>54</v>
      </c>
      <c r="S202" s="14">
        <v>31</v>
      </c>
      <c r="T202" s="1">
        <v>732</v>
      </c>
      <c r="U202" s="1">
        <f t="shared" ref="U202" si="80">S202*T202</f>
        <v>22692</v>
      </c>
      <c r="V202" s="1">
        <f t="shared" si="49"/>
        <v>25415.040000000001</v>
      </c>
      <c r="W202" s="16"/>
      <c r="X202" s="16">
        <v>2018</v>
      </c>
      <c r="Y202" s="8"/>
      <c r="Z202" s="43"/>
      <c r="AA202" s="43"/>
      <c r="AB202" s="43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</row>
    <row r="203" spans="1:39" ht="51" x14ac:dyDescent="0.25">
      <c r="A203" s="34"/>
      <c r="B203" s="9" t="s">
        <v>442</v>
      </c>
      <c r="C203" s="9" t="s">
        <v>36</v>
      </c>
      <c r="D203" s="9" t="s">
        <v>359</v>
      </c>
      <c r="E203" s="9" t="s">
        <v>360</v>
      </c>
      <c r="F203" s="9" t="s">
        <v>361</v>
      </c>
      <c r="G203" s="9"/>
      <c r="H203" s="9" t="s">
        <v>40</v>
      </c>
      <c r="I203" s="9">
        <v>0</v>
      </c>
      <c r="J203" s="5">
        <v>710000000</v>
      </c>
      <c r="K203" s="9" t="s">
        <v>41</v>
      </c>
      <c r="L203" s="9" t="s">
        <v>383</v>
      </c>
      <c r="M203" s="9" t="s">
        <v>42</v>
      </c>
      <c r="N203" s="9" t="s">
        <v>43</v>
      </c>
      <c r="O203" s="10" t="s">
        <v>300</v>
      </c>
      <c r="P203" s="9" t="s">
        <v>301</v>
      </c>
      <c r="Q203" s="9">
        <v>796</v>
      </c>
      <c r="R203" s="9" t="s">
        <v>54</v>
      </c>
      <c r="S203" s="14">
        <v>840</v>
      </c>
      <c r="T203" s="1">
        <v>174</v>
      </c>
      <c r="U203" s="1">
        <v>0</v>
      </c>
      <c r="V203" s="1">
        <f t="shared" si="49"/>
        <v>0</v>
      </c>
      <c r="W203" s="16"/>
      <c r="X203" s="16">
        <v>2018</v>
      </c>
      <c r="Y203" s="8" t="s">
        <v>848</v>
      </c>
      <c r="Z203" s="43"/>
      <c r="AA203" s="43"/>
      <c r="AB203" s="43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</row>
    <row r="204" spans="1:39" ht="55.5" customHeight="1" x14ac:dyDescent="0.25">
      <c r="A204" s="34"/>
      <c r="B204" s="9" t="s">
        <v>912</v>
      </c>
      <c r="C204" s="9" t="s">
        <v>36</v>
      </c>
      <c r="D204" s="9" t="s">
        <v>359</v>
      </c>
      <c r="E204" s="9" t="s">
        <v>360</v>
      </c>
      <c r="F204" s="9" t="s">
        <v>910</v>
      </c>
      <c r="G204" s="9" t="s">
        <v>361</v>
      </c>
      <c r="H204" s="9" t="s">
        <v>40</v>
      </c>
      <c r="I204" s="9">
        <v>0</v>
      </c>
      <c r="J204" s="5">
        <v>710000000</v>
      </c>
      <c r="K204" s="9" t="s">
        <v>41</v>
      </c>
      <c r="L204" s="9" t="s">
        <v>383</v>
      </c>
      <c r="M204" s="9" t="s">
        <v>42</v>
      </c>
      <c r="N204" s="9" t="s">
        <v>43</v>
      </c>
      <c r="O204" s="10" t="s">
        <v>300</v>
      </c>
      <c r="P204" s="9" t="s">
        <v>301</v>
      </c>
      <c r="Q204" s="9">
        <v>796</v>
      </c>
      <c r="R204" s="9" t="s">
        <v>54</v>
      </c>
      <c r="S204" s="14">
        <v>840</v>
      </c>
      <c r="T204" s="1">
        <v>174</v>
      </c>
      <c r="U204" s="1">
        <f t="shared" ref="U204" si="81">S204*T204</f>
        <v>146160</v>
      </c>
      <c r="V204" s="1">
        <f t="shared" si="49"/>
        <v>163699.20000000001</v>
      </c>
      <c r="W204" s="16"/>
      <c r="X204" s="16">
        <v>2018</v>
      </c>
      <c r="Y204" s="8"/>
      <c r="Z204" s="43"/>
      <c r="AA204" s="43"/>
      <c r="AB204" s="43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</row>
    <row r="205" spans="1:39" ht="51" x14ac:dyDescent="0.25">
      <c r="A205" s="34"/>
      <c r="B205" s="9" t="s">
        <v>445</v>
      </c>
      <c r="C205" s="9" t="s">
        <v>36</v>
      </c>
      <c r="D205" s="9" t="s">
        <v>193</v>
      </c>
      <c r="E205" s="9" t="s">
        <v>194</v>
      </c>
      <c r="F205" s="9" t="s">
        <v>363</v>
      </c>
      <c r="G205" s="9"/>
      <c r="H205" s="9" t="s">
        <v>40</v>
      </c>
      <c r="I205" s="9">
        <v>0</v>
      </c>
      <c r="J205" s="5">
        <v>710000000</v>
      </c>
      <c r="K205" s="9" t="s">
        <v>41</v>
      </c>
      <c r="L205" s="9" t="s">
        <v>383</v>
      </c>
      <c r="M205" s="9" t="s">
        <v>42</v>
      </c>
      <c r="N205" s="9" t="s">
        <v>43</v>
      </c>
      <c r="O205" s="10" t="s">
        <v>364</v>
      </c>
      <c r="P205" s="9" t="s">
        <v>301</v>
      </c>
      <c r="Q205" s="9">
        <v>796</v>
      </c>
      <c r="R205" s="9" t="s">
        <v>54</v>
      </c>
      <c r="S205" s="14">
        <v>31</v>
      </c>
      <c r="T205" s="1">
        <v>3214</v>
      </c>
      <c r="U205" s="1">
        <v>0</v>
      </c>
      <c r="V205" s="1">
        <f t="shared" si="49"/>
        <v>0</v>
      </c>
      <c r="W205" s="16"/>
      <c r="X205" s="16">
        <v>2018</v>
      </c>
      <c r="Y205" s="8" t="s">
        <v>916</v>
      </c>
      <c r="Z205" s="43"/>
      <c r="AA205" s="43"/>
      <c r="AB205" s="43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spans="1:39" ht="54.75" customHeight="1" x14ac:dyDescent="0.25">
      <c r="A206" s="34"/>
      <c r="B206" s="9" t="s">
        <v>914</v>
      </c>
      <c r="C206" s="9" t="s">
        <v>36</v>
      </c>
      <c r="D206" s="9" t="s">
        <v>913</v>
      </c>
      <c r="E206" s="9" t="s">
        <v>194</v>
      </c>
      <c r="F206" s="9" t="s">
        <v>915</v>
      </c>
      <c r="G206" s="9" t="s">
        <v>363</v>
      </c>
      <c r="H206" s="9" t="s">
        <v>40</v>
      </c>
      <c r="I206" s="9">
        <v>0</v>
      </c>
      <c r="J206" s="5">
        <v>710000000</v>
      </c>
      <c r="K206" s="9" t="s">
        <v>41</v>
      </c>
      <c r="L206" s="9" t="s">
        <v>383</v>
      </c>
      <c r="M206" s="9" t="s">
        <v>42</v>
      </c>
      <c r="N206" s="9" t="s">
        <v>43</v>
      </c>
      <c r="O206" s="10" t="s">
        <v>364</v>
      </c>
      <c r="P206" s="9" t="s">
        <v>301</v>
      </c>
      <c r="Q206" s="9">
        <v>796</v>
      </c>
      <c r="R206" s="9" t="s">
        <v>54</v>
      </c>
      <c r="S206" s="14">
        <v>31</v>
      </c>
      <c r="T206" s="1">
        <v>3214</v>
      </c>
      <c r="U206" s="1">
        <f t="shared" ref="U206" si="82">S206*T206</f>
        <v>99634</v>
      </c>
      <c r="V206" s="1">
        <f t="shared" si="49"/>
        <v>111590.08</v>
      </c>
      <c r="W206" s="16"/>
      <c r="X206" s="16">
        <v>2018</v>
      </c>
      <c r="Y206" s="8"/>
      <c r="Z206" s="43"/>
      <c r="AA206" s="43"/>
      <c r="AB206" s="43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</row>
    <row r="207" spans="1:39" ht="51" x14ac:dyDescent="0.25">
      <c r="A207" s="34"/>
      <c r="B207" s="9" t="s">
        <v>449</v>
      </c>
      <c r="C207" s="9" t="s">
        <v>36</v>
      </c>
      <c r="D207" s="9" t="s">
        <v>197</v>
      </c>
      <c r="E207" s="9" t="s">
        <v>366</v>
      </c>
      <c r="F207" s="9" t="s">
        <v>367</v>
      </c>
      <c r="G207" s="9"/>
      <c r="H207" s="9" t="s">
        <v>40</v>
      </c>
      <c r="I207" s="9">
        <v>0</v>
      </c>
      <c r="J207" s="5">
        <v>710000000</v>
      </c>
      <c r="K207" s="9" t="s">
        <v>41</v>
      </c>
      <c r="L207" s="9" t="s">
        <v>383</v>
      </c>
      <c r="M207" s="9" t="s">
        <v>42</v>
      </c>
      <c r="N207" s="9" t="s">
        <v>43</v>
      </c>
      <c r="O207" s="10" t="s">
        <v>364</v>
      </c>
      <c r="P207" s="9" t="s">
        <v>301</v>
      </c>
      <c r="Q207" s="9">
        <v>796</v>
      </c>
      <c r="R207" s="9" t="s">
        <v>54</v>
      </c>
      <c r="S207" s="14">
        <v>26</v>
      </c>
      <c r="T207" s="1">
        <v>6875</v>
      </c>
      <c r="U207" s="1">
        <v>0</v>
      </c>
      <c r="V207" s="1">
        <f t="shared" si="49"/>
        <v>0</v>
      </c>
      <c r="W207" s="16"/>
      <c r="X207" s="16">
        <v>2018</v>
      </c>
      <c r="Y207" s="8" t="s">
        <v>848</v>
      </c>
      <c r="Z207" s="43"/>
      <c r="AA207" s="43"/>
      <c r="AB207" s="43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</row>
    <row r="208" spans="1:39" ht="55.5" customHeight="1" x14ac:dyDescent="0.25">
      <c r="A208" s="34"/>
      <c r="B208" s="9" t="s">
        <v>918</v>
      </c>
      <c r="C208" s="9" t="s">
        <v>36</v>
      </c>
      <c r="D208" s="9" t="s">
        <v>197</v>
      </c>
      <c r="E208" s="9" t="s">
        <v>366</v>
      </c>
      <c r="F208" s="9" t="s">
        <v>917</v>
      </c>
      <c r="G208" s="9" t="s">
        <v>919</v>
      </c>
      <c r="H208" s="9" t="s">
        <v>40</v>
      </c>
      <c r="I208" s="9">
        <v>0</v>
      </c>
      <c r="J208" s="5">
        <v>710000000</v>
      </c>
      <c r="K208" s="9" t="s">
        <v>41</v>
      </c>
      <c r="L208" s="9" t="s">
        <v>383</v>
      </c>
      <c r="M208" s="9" t="s">
        <v>42</v>
      </c>
      <c r="N208" s="9" t="s">
        <v>43</v>
      </c>
      <c r="O208" s="10" t="s">
        <v>364</v>
      </c>
      <c r="P208" s="9" t="s">
        <v>301</v>
      </c>
      <c r="Q208" s="9">
        <v>796</v>
      </c>
      <c r="R208" s="9" t="s">
        <v>54</v>
      </c>
      <c r="S208" s="14">
        <v>26</v>
      </c>
      <c r="T208" s="1">
        <v>6875</v>
      </c>
      <c r="U208" s="1">
        <f t="shared" ref="U208" si="83">S208*T208</f>
        <v>178750</v>
      </c>
      <c r="V208" s="1">
        <f t="shared" si="49"/>
        <v>200200</v>
      </c>
      <c r="W208" s="16"/>
      <c r="X208" s="16">
        <v>2018</v>
      </c>
      <c r="Y208" s="8"/>
      <c r="Z208" s="43"/>
      <c r="AA208" s="43"/>
      <c r="AB208" s="43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</row>
    <row r="209" spans="1:39" ht="57.75" customHeight="1" x14ac:dyDescent="0.25">
      <c r="A209" s="34"/>
      <c r="B209" s="9" t="s">
        <v>450</v>
      </c>
      <c r="C209" s="9" t="s">
        <v>36</v>
      </c>
      <c r="D209" s="9" t="s">
        <v>201</v>
      </c>
      <c r="E209" s="9" t="s">
        <v>202</v>
      </c>
      <c r="F209" s="9" t="s">
        <v>369</v>
      </c>
      <c r="G209" s="9"/>
      <c r="H209" s="9" t="s">
        <v>40</v>
      </c>
      <c r="I209" s="9">
        <v>0</v>
      </c>
      <c r="J209" s="5">
        <v>710000000</v>
      </c>
      <c r="K209" s="9" t="s">
        <v>41</v>
      </c>
      <c r="L209" s="9" t="s">
        <v>383</v>
      </c>
      <c r="M209" s="9" t="s">
        <v>42</v>
      </c>
      <c r="N209" s="9" t="s">
        <v>43</v>
      </c>
      <c r="O209" s="10" t="s">
        <v>364</v>
      </c>
      <c r="P209" s="9" t="s">
        <v>301</v>
      </c>
      <c r="Q209" s="9">
        <v>796</v>
      </c>
      <c r="R209" s="9" t="s">
        <v>54</v>
      </c>
      <c r="S209" s="14">
        <v>31</v>
      </c>
      <c r="T209" s="1">
        <v>5000</v>
      </c>
      <c r="U209" s="1">
        <v>0</v>
      </c>
      <c r="V209" s="1">
        <f t="shared" ref="V209:V281" si="84">U209+(U209*12%)</f>
        <v>0</v>
      </c>
      <c r="W209" s="16"/>
      <c r="X209" s="16">
        <v>2018</v>
      </c>
      <c r="Y209" s="8" t="s">
        <v>848</v>
      </c>
      <c r="Z209" s="43"/>
      <c r="AA209" s="43"/>
      <c r="AB209" s="43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</row>
    <row r="210" spans="1:39" ht="57" customHeight="1" x14ac:dyDescent="0.25">
      <c r="A210" s="34"/>
      <c r="B210" s="9" t="s">
        <v>921</v>
      </c>
      <c r="C210" s="9" t="s">
        <v>36</v>
      </c>
      <c r="D210" s="9" t="s">
        <v>201</v>
      </c>
      <c r="E210" s="9" t="s">
        <v>202</v>
      </c>
      <c r="F210" s="9" t="s">
        <v>920</v>
      </c>
      <c r="G210" s="9" t="s">
        <v>369</v>
      </c>
      <c r="H210" s="9" t="s">
        <v>40</v>
      </c>
      <c r="I210" s="9">
        <v>0</v>
      </c>
      <c r="J210" s="5">
        <v>710000000</v>
      </c>
      <c r="K210" s="9" t="s">
        <v>41</v>
      </c>
      <c r="L210" s="9" t="s">
        <v>383</v>
      </c>
      <c r="M210" s="9" t="s">
        <v>42</v>
      </c>
      <c r="N210" s="9" t="s">
        <v>43</v>
      </c>
      <c r="O210" s="10" t="s">
        <v>364</v>
      </c>
      <c r="P210" s="9" t="s">
        <v>301</v>
      </c>
      <c r="Q210" s="9">
        <v>796</v>
      </c>
      <c r="R210" s="9" t="s">
        <v>54</v>
      </c>
      <c r="S210" s="14">
        <v>31</v>
      </c>
      <c r="T210" s="1">
        <v>5000</v>
      </c>
      <c r="U210" s="1">
        <f t="shared" ref="U210" si="85">S210*T210</f>
        <v>155000</v>
      </c>
      <c r="V210" s="1">
        <f t="shared" si="84"/>
        <v>173600</v>
      </c>
      <c r="W210" s="16"/>
      <c r="X210" s="16">
        <v>2018</v>
      </c>
      <c r="Y210" s="8"/>
      <c r="Z210" s="43"/>
      <c r="AA210" s="43"/>
      <c r="AB210" s="43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</row>
    <row r="211" spans="1:39" ht="57" customHeight="1" x14ac:dyDescent="0.25">
      <c r="A211" s="34"/>
      <c r="B211" s="9" t="s">
        <v>454</v>
      </c>
      <c r="C211" s="9" t="s">
        <v>36</v>
      </c>
      <c r="D211" s="9" t="s">
        <v>371</v>
      </c>
      <c r="E211" s="9" t="s">
        <v>372</v>
      </c>
      <c r="F211" s="9" t="s">
        <v>373</v>
      </c>
      <c r="G211" s="13"/>
      <c r="H211" s="9" t="s">
        <v>40</v>
      </c>
      <c r="I211" s="9">
        <v>0</v>
      </c>
      <c r="J211" s="5">
        <v>710000000</v>
      </c>
      <c r="K211" s="9" t="s">
        <v>41</v>
      </c>
      <c r="L211" s="9" t="s">
        <v>383</v>
      </c>
      <c r="M211" s="9" t="s">
        <v>42</v>
      </c>
      <c r="N211" s="9" t="s">
        <v>43</v>
      </c>
      <c r="O211" s="10" t="s">
        <v>364</v>
      </c>
      <c r="P211" s="9" t="s">
        <v>301</v>
      </c>
      <c r="Q211" s="9">
        <v>796</v>
      </c>
      <c r="R211" s="9" t="s">
        <v>54</v>
      </c>
      <c r="S211" s="14">
        <v>10</v>
      </c>
      <c r="T211" s="1">
        <v>312</v>
      </c>
      <c r="U211" s="1">
        <v>0</v>
      </c>
      <c r="V211" s="1">
        <f t="shared" si="84"/>
        <v>0</v>
      </c>
      <c r="W211" s="16"/>
      <c r="X211" s="16">
        <v>2018</v>
      </c>
      <c r="Y211" s="8" t="s">
        <v>848</v>
      </c>
      <c r="Z211" s="43"/>
      <c r="AA211" s="43"/>
      <c r="AB211" s="43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</row>
    <row r="212" spans="1:39" ht="55.5" customHeight="1" x14ac:dyDescent="0.25">
      <c r="A212" s="34"/>
      <c r="B212" s="9" t="s">
        <v>922</v>
      </c>
      <c r="C212" s="9" t="s">
        <v>36</v>
      </c>
      <c r="D212" s="9" t="s">
        <v>371</v>
      </c>
      <c r="E212" s="9" t="s">
        <v>372</v>
      </c>
      <c r="F212" s="9" t="s">
        <v>923</v>
      </c>
      <c r="G212" s="9" t="s">
        <v>373</v>
      </c>
      <c r="H212" s="9" t="s">
        <v>40</v>
      </c>
      <c r="I212" s="9">
        <v>0</v>
      </c>
      <c r="J212" s="5">
        <v>710000000</v>
      </c>
      <c r="K212" s="9" t="s">
        <v>41</v>
      </c>
      <c r="L212" s="9" t="s">
        <v>383</v>
      </c>
      <c r="M212" s="9" t="s">
        <v>42</v>
      </c>
      <c r="N212" s="9" t="s">
        <v>43</v>
      </c>
      <c r="O212" s="10" t="s">
        <v>364</v>
      </c>
      <c r="P212" s="9" t="s">
        <v>301</v>
      </c>
      <c r="Q212" s="9">
        <v>796</v>
      </c>
      <c r="R212" s="9" t="s">
        <v>54</v>
      </c>
      <c r="S212" s="14">
        <v>10</v>
      </c>
      <c r="T212" s="1">
        <v>312</v>
      </c>
      <c r="U212" s="1">
        <f t="shared" ref="U212" si="86">S212*T212</f>
        <v>3120</v>
      </c>
      <c r="V212" s="1">
        <f t="shared" si="84"/>
        <v>3494.4</v>
      </c>
      <c r="W212" s="16"/>
      <c r="X212" s="16">
        <v>2018</v>
      </c>
      <c r="Y212" s="8"/>
      <c r="Z212" s="43"/>
      <c r="AA212" s="43"/>
      <c r="AB212" s="43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</row>
    <row r="213" spans="1:39" ht="51" x14ac:dyDescent="0.25">
      <c r="A213" s="34"/>
      <c r="B213" s="9" t="s">
        <v>458</v>
      </c>
      <c r="C213" s="9" t="s">
        <v>36</v>
      </c>
      <c r="D213" s="9" t="s">
        <v>283</v>
      </c>
      <c r="E213" s="9" t="s">
        <v>284</v>
      </c>
      <c r="F213" s="9" t="s">
        <v>375</v>
      </c>
      <c r="G213" s="9"/>
      <c r="H213" s="9" t="s">
        <v>40</v>
      </c>
      <c r="I213" s="9">
        <v>0</v>
      </c>
      <c r="J213" s="5">
        <v>710000000</v>
      </c>
      <c r="K213" s="9" t="s">
        <v>41</v>
      </c>
      <c r="L213" s="9" t="s">
        <v>383</v>
      </c>
      <c r="M213" s="9" t="s">
        <v>42</v>
      </c>
      <c r="N213" s="9" t="s">
        <v>43</v>
      </c>
      <c r="O213" s="10" t="s">
        <v>364</v>
      </c>
      <c r="P213" s="9" t="s">
        <v>301</v>
      </c>
      <c r="Q213" s="9">
        <v>778</v>
      </c>
      <c r="R213" s="9" t="s">
        <v>77</v>
      </c>
      <c r="S213" s="14">
        <v>62</v>
      </c>
      <c r="T213" s="1">
        <v>2946</v>
      </c>
      <c r="U213" s="1">
        <v>0</v>
      </c>
      <c r="V213" s="1">
        <f t="shared" si="84"/>
        <v>0</v>
      </c>
      <c r="W213" s="16"/>
      <c r="X213" s="16">
        <v>2018</v>
      </c>
      <c r="Y213" s="8" t="s">
        <v>848</v>
      </c>
      <c r="Z213" s="43"/>
      <c r="AA213" s="43"/>
      <c r="AB213" s="43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</row>
    <row r="214" spans="1:39" ht="57.75" customHeight="1" x14ac:dyDescent="0.25">
      <c r="A214" s="34"/>
      <c r="B214" s="9" t="s">
        <v>924</v>
      </c>
      <c r="C214" s="9" t="s">
        <v>36</v>
      </c>
      <c r="D214" s="9" t="s">
        <v>283</v>
      </c>
      <c r="E214" s="9" t="s">
        <v>284</v>
      </c>
      <c r="F214" s="9" t="s">
        <v>925</v>
      </c>
      <c r="G214" s="9" t="s">
        <v>375</v>
      </c>
      <c r="H214" s="9" t="s">
        <v>40</v>
      </c>
      <c r="I214" s="9">
        <v>0</v>
      </c>
      <c r="J214" s="5">
        <v>710000000</v>
      </c>
      <c r="K214" s="9" t="s">
        <v>41</v>
      </c>
      <c r="L214" s="9" t="s">
        <v>383</v>
      </c>
      <c r="M214" s="9" t="s">
        <v>42</v>
      </c>
      <c r="N214" s="9" t="s">
        <v>43</v>
      </c>
      <c r="O214" s="10" t="s">
        <v>364</v>
      </c>
      <c r="P214" s="9" t="s">
        <v>301</v>
      </c>
      <c r="Q214" s="9">
        <v>778</v>
      </c>
      <c r="R214" s="9" t="s">
        <v>77</v>
      </c>
      <c r="S214" s="14">
        <v>62</v>
      </c>
      <c r="T214" s="1">
        <v>2946</v>
      </c>
      <c r="U214" s="1">
        <f t="shared" ref="U214" si="87">S214*T214</f>
        <v>182652</v>
      </c>
      <c r="V214" s="1">
        <f t="shared" si="84"/>
        <v>204570.23999999999</v>
      </c>
      <c r="W214" s="16"/>
      <c r="X214" s="16">
        <v>2018</v>
      </c>
      <c r="Y214" s="8"/>
      <c r="Z214" s="43"/>
      <c r="AA214" s="43"/>
      <c r="AB214" s="43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</row>
    <row r="215" spans="1:39" ht="51" x14ac:dyDescent="0.25">
      <c r="A215" s="34"/>
      <c r="B215" s="9" t="s">
        <v>462</v>
      </c>
      <c r="C215" s="9" t="s">
        <v>36</v>
      </c>
      <c r="D215" s="9" t="s">
        <v>218</v>
      </c>
      <c r="E215" s="9" t="s">
        <v>377</v>
      </c>
      <c r="F215" s="9" t="s">
        <v>378</v>
      </c>
      <c r="G215" s="9"/>
      <c r="H215" s="9" t="s">
        <v>40</v>
      </c>
      <c r="I215" s="9">
        <v>0</v>
      </c>
      <c r="J215" s="5">
        <v>710000000</v>
      </c>
      <c r="K215" s="9" t="s">
        <v>41</v>
      </c>
      <c r="L215" s="9" t="s">
        <v>383</v>
      </c>
      <c r="M215" s="9" t="s">
        <v>42</v>
      </c>
      <c r="N215" s="9" t="s">
        <v>43</v>
      </c>
      <c r="O215" s="10" t="s">
        <v>364</v>
      </c>
      <c r="P215" s="9" t="s">
        <v>301</v>
      </c>
      <c r="Q215" s="9">
        <v>778</v>
      </c>
      <c r="R215" s="9" t="s">
        <v>77</v>
      </c>
      <c r="S215" s="14">
        <v>31</v>
      </c>
      <c r="T215" s="1">
        <v>1071</v>
      </c>
      <c r="U215" s="1">
        <v>0</v>
      </c>
      <c r="V215" s="1">
        <f t="shared" si="84"/>
        <v>0</v>
      </c>
      <c r="W215" s="16"/>
      <c r="X215" s="16">
        <v>2018</v>
      </c>
      <c r="Y215" s="8" t="s">
        <v>928</v>
      </c>
      <c r="Z215" s="43"/>
      <c r="AA215" s="43"/>
      <c r="AB215" s="43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</row>
    <row r="216" spans="1:39" ht="57" customHeight="1" x14ac:dyDescent="0.25">
      <c r="A216" s="34"/>
      <c r="B216" s="9" t="s">
        <v>926</v>
      </c>
      <c r="C216" s="9" t="s">
        <v>36</v>
      </c>
      <c r="D216" s="9" t="s">
        <v>218</v>
      </c>
      <c r="E216" s="9" t="s">
        <v>377</v>
      </c>
      <c r="F216" s="9" t="s">
        <v>927</v>
      </c>
      <c r="G216" s="9" t="s">
        <v>378</v>
      </c>
      <c r="H216" s="9" t="s">
        <v>40</v>
      </c>
      <c r="I216" s="9">
        <v>0</v>
      </c>
      <c r="J216" s="5">
        <v>710000000</v>
      </c>
      <c r="K216" s="9" t="s">
        <v>41</v>
      </c>
      <c r="L216" s="9" t="s">
        <v>383</v>
      </c>
      <c r="M216" s="9" t="s">
        <v>42</v>
      </c>
      <c r="N216" s="9" t="s">
        <v>43</v>
      </c>
      <c r="O216" s="10" t="s">
        <v>364</v>
      </c>
      <c r="P216" s="9" t="s">
        <v>301</v>
      </c>
      <c r="Q216" s="9">
        <v>796</v>
      </c>
      <c r="R216" s="9" t="s">
        <v>54</v>
      </c>
      <c r="S216" s="14">
        <v>31</v>
      </c>
      <c r="T216" s="1">
        <v>1071</v>
      </c>
      <c r="U216" s="1">
        <f t="shared" ref="U216" si="88">S216*T216</f>
        <v>33201</v>
      </c>
      <c r="V216" s="1">
        <f t="shared" si="84"/>
        <v>37185.120000000003</v>
      </c>
      <c r="W216" s="16"/>
      <c r="X216" s="16">
        <v>2018</v>
      </c>
      <c r="Y216" s="8"/>
      <c r="Z216" s="43"/>
      <c r="AA216" s="43"/>
      <c r="AB216" s="43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</row>
    <row r="217" spans="1:39" ht="51" x14ac:dyDescent="0.25">
      <c r="A217" s="34"/>
      <c r="B217" s="9" t="s">
        <v>466</v>
      </c>
      <c r="C217" s="9" t="s">
        <v>36</v>
      </c>
      <c r="D217" s="9" t="s">
        <v>380</v>
      </c>
      <c r="E217" s="9" t="s">
        <v>381</v>
      </c>
      <c r="F217" s="9" t="s">
        <v>382</v>
      </c>
      <c r="G217" s="9"/>
      <c r="H217" s="9" t="s">
        <v>40</v>
      </c>
      <c r="I217" s="9">
        <v>0</v>
      </c>
      <c r="J217" s="5">
        <v>710000000</v>
      </c>
      <c r="K217" s="9" t="s">
        <v>41</v>
      </c>
      <c r="L217" s="9" t="s">
        <v>657</v>
      </c>
      <c r="M217" s="9" t="s">
        <v>42</v>
      </c>
      <c r="N217" s="9" t="s">
        <v>43</v>
      </c>
      <c r="O217" s="10" t="s">
        <v>364</v>
      </c>
      <c r="P217" s="9" t="s">
        <v>301</v>
      </c>
      <c r="Q217" s="9">
        <v>796</v>
      </c>
      <c r="R217" s="9" t="s">
        <v>54</v>
      </c>
      <c r="S217" s="14">
        <v>5</v>
      </c>
      <c r="T217" s="1">
        <v>3571</v>
      </c>
      <c r="U217" s="1">
        <v>0</v>
      </c>
      <c r="V217" s="1">
        <f t="shared" si="84"/>
        <v>0</v>
      </c>
      <c r="W217" s="16"/>
      <c r="X217" s="16">
        <v>2018</v>
      </c>
      <c r="Y217" s="8" t="s">
        <v>848</v>
      </c>
      <c r="Z217" s="43"/>
      <c r="AA217" s="43"/>
      <c r="AB217" s="43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</row>
    <row r="218" spans="1:39" ht="51" x14ac:dyDescent="0.25">
      <c r="A218" s="34"/>
      <c r="B218" s="9" t="s">
        <v>930</v>
      </c>
      <c r="C218" s="9" t="s">
        <v>36</v>
      </c>
      <c r="D218" s="9" t="s">
        <v>380</v>
      </c>
      <c r="E218" s="9" t="s">
        <v>381</v>
      </c>
      <c r="F218" s="9" t="s">
        <v>931</v>
      </c>
      <c r="G218" s="9" t="s">
        <v>929</v>
      </c>
      <c r="H218" s="9" t="s">
        <v>40</v>
      </c>
      <c r="I218" s="9">
        <v>0</v>
      </c>
      <c r="J218" s="5">
        <v>710000000</v>
      </c>
      <c r="K218" s="9" t="s">
        <v>41</v>
      </c>
      <c r="L218" s="9" t="s">
        <v>657</v>
      </c>
      <c r="M218" s="9" t="s">
        <v>42</v>
      </c>
      <c r="N218" s="9" t="s">
        <v>43</v>
      </c>
      <c r="O218" s="10" t="s">
        <v>364</v>
      </c>
      <c r="P218" s="9" t="s">
        <v>301</v>
      </c>
      <c r="Q218" s="9">
        <v>796</v>
      </c>
      <c r="R218" s="9" t="s">
        <v>54</v>
      </c>
      <c r="S218" s="14">
        <v>5</v>
      </c>
      <c r="T218" s="1">
        <v>3571</v>
      </c>
      <c r="U218" s="1">
        <v>0</v>
      </c>
      <c r="V218" s="1">
        <f t="shared" si="84"/>
        <v>0</v>
      </c>
      <c r="W218" s="16"/>
      <c r="X218" s="16">
        <v>2018</v>
      </c>
      <c r="Y218" s="8" t="s">
        <v>1132</v>
      </c>
      <c r="Z218" s="43"/>
      <c r="AA218" s="43"/>
      <c r="AB218" s="43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</row>
    <row r="219" spans="1:39" ht="51" x14ac:dyDescent="0.25">
      <c r="A219" s="34"/>
      <c r="B219" s="9" t="s">
        <v>1134</v>
      </c>
      <c r="C219" s="9" t="s">
        <v>36</v>
      </c>
      <c r="D219" s="9" t="s">
        <v>380</v>
      </c>
      <c r="E219" s="9" t="s">
        <v>381</v>
      </c>
      <c r="F219" s="9" t="s">
        <v>931</v>
      </c>
      <c r="G219" s="9" t="s">
        <v>929</v>
      </c>
      <c r="H219" s="9" t="s">
        <v>40</v>
      </c>
      <c r="I219" s="9">
        <v>0</v>
      </c>
      <c r="J219" s="5">
        <v>710000000</v>
      </c>
      <c r="K219" s="9" t="s">
        <v>41</v>
      </c>
      <c r="L219" s="9" t="s">
        <v>1124</v>
      </c>
      <c r="M219" s="9" t="s">
        <v>42</v>
      </c>
      <c r="N219" s="9" t="s">
        <v>43</v>
      </c>
      <c r="O219" s="10" t="s">
        <v>364</v>
      </c>
      <c r="P219" s="9" t="s">
        <v>301</v>
      </c>
      <c r="Q219" s="9">
        <v>796</v>
      </c>
      <c r="R219" s="9" t="s">
        <v>54</v>
      </c>
      <c r="S219" s="14">
        <v>5</v>
      </c>
      <c r="T219" s="1">
        <v>3571</v>
      </c>
      <c r="U219" s="1">
        <f t="shared" ref="U219" si="89">S219*T219</f>
        <v>17855</v>
      </c>
      <c r="V219" s="1">
        <f t="shared" ref="V219" si="90">U219+(U219*12%)</f>
        <v>19997.599999999999</v>
      </c>
      <c r="W219" s="16"/>
      <c r="X219" s="16">
        <v>2018</v>
      </c>
      <c r="Y219" s="8"/>
      <c r="Z219" s="43"/>
      <c r="AA219" s="43"/>
      <c r="AB219" s="43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</row>
    <row r="220" spans="1:39" ht="51" x14ac:dyDescent="0.25">
      <c r="A220" s="34"/>
      <c r="B220" s="9" t="s">
        <v>467</v>
      </c>
      <c r="C220" s="9" t="s">
        <v>36</v>
      </c>
      <c r="D220" s="9" t="s">
        <v>110</v>
      </c>
      <c r="E220" s="9" t="s">
        <v>111</v>
      </c>
      <c r="F220" s="9" t="s">
        <v>385</v>
      </c>
      <c r="G220" s="9"/>
      <c r="H220" s="9" t="s">
        <v>40</v>
      </c>
      <c r="I220" s="9">
        <v>0</v>
      </c>
      <c r="J220" s="5">
        <v>710000000</v>
      </c>
      <c r="K220" s="9" t="s">
        <v>41</v>
      </c>
      <c r="L220" s="9" t="s">
        <v>383</v>
      </c>
      <c r="M220" s="9" t="s">
        <v>42</v>
      </c>
      <c r="N220" s="9" t="s">
        <v>43</v>
      </c>
      <c r="O220" s="10" t="s">
        <v>300</v>
      </c>
      <c r="P220" s="9" t="s">
        <v>301</v>
      </c>
      <c r="Q220" s="9">
        <v>796</v>
      </c>
      <c r="R220" s="9" t="s">
        <v>54</v>
      </c>
      <c r="S220" s="14">
        <v>420</v>
      </c>
      <c r="T220" s="1">
        <v>491</v>
      </c>
      <c r="U220" s="1">
        <v>0</v>
      </c>
      <c r="V220" s="1">
        <f t="shared" si="84"/>
        <v>0</v>
      </c>
      <c r="W220" s="16"/>
      <c r="X220" s="16">
        <v>2018</v>
      </c>
      <c r="Y220" s="8" t="s">
        <v>848</v>
      </c>
      <c r="Z220" s="43"/>
      <c r="AA220" s="43"/>
      <c r="AB220" s="43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</row>
    <row r="221" spans="1:39" ht="78.75" customHeight="1" x14ac:dyDescent="0.25">
      <c r="A221" s="34"/>
      <c r="B221" s="9" t="s">
        <v>932</v>
      </c>
      <c r="C221" s="9" t="s">
        <v>36</v>
      </c>
      <c r="D221" s="9" t="s">
        <v>110</v>
      </c>
      <c r="E221" s="9" t="s">
        <v>111</v>
      </c>
      <c r="F221" s="9" t="s">
        <v>878</v>
      </c>
      <c r="G221" s="9" t="s">
        <v>385</v>
      </c>
      <c r="H221" s="9" t="s">
        <v>40</v>
      </c>
      <c r="I221" s="9">
        <v>0</v>
      </c>
      <c r="J221" s="5">
        <v>710000000</v>
      </c>
      <c r="K221" s="9" t="s">
        <v>41</v>
      </c>
      <c r="L221" s="9" t="s">
        <v>383</v>
      </c>
      <c r="M221" s="9" t="s">
        <v>42</v>
      </c>
      <c r="N221" s="9" t="s">
        <v>43</v>
      </c>
      <c r="O221" s="10" t="s">
        <v>300</v>
      </c>
      <c r="P221" s="9" t="s">
        <v>301</v>
      </c>
      <c r="Q221" s="9">
        <v>796</v>
      </c>
      <c r="R221" s="9" t="s">
        <v>54</v>
      </c>
      <c r="S221" s="14">
        <v>420</v>
      </c>
      <c r="T221" s="1">
        <v>491</v>
      </c>
      <c r="U221" s="1">
        <f t="shared" ref="U221" si="91">S221*T221</f>
        <v>206220</v>
      </c>
      <c r="V221" s="1">
        <f t="shared" si="84"/>
        <v>230966.39999999999</v>
      </c>
      <c r="W221" s="16"/>
      <c r="X221" s="16">
        <v>2018</v>
      </c>
      <c r="Y221" s="8"/>
      <c r="Z221" s="43"/>
      <c r="AA221" s="43"/>
      <c r="AB221" s="43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</row>
    <row r="222" spans="1:39" ht="57.75" customHeight="1" x14ac:dyDescent="0.25">
      <c r="A222" s="34"/>
      <c r="B222" s="9" t="s">
        <v>471</v>
      </c>
      <c r="C222" s="9" t="s">
        <v>36</v>
      </c>
      <c r="D222" s="9" t="s">
        <v>225</v>
      </c>
      <c r="E222" s="9" t="s">
        <v>226</v>
      </c>
      <c r="F222" s="9" t="s">
        <v>387</v>
      </c>
      <c r="G222" s="9"/>
      <c r="H222" s="9" t="s">
        <v>40</v>
      </c>
      <c r="I222" s="9">
        <v>0</v>
      </c>
      <c r="J222" s="5">
        <v>710000000</v>
      </c>
      <c r="K222" s="9" t="s">
        <v>41</v>
      </c>
      <c r="L222" s="9" t="s">
        <v>383</v>
      </c>
      <c r="M222" s="9" t="s">
        <v>42</v>
      </c>
      <c r="N222" s="9" t="s">
        <v>43</v>
      </c>
      <c r="O222" s="10" t="s">
        <v>300</v>
      </c>
      <c r="P222" s="9" t="s">
        <v>301</v>
      </c>
      <c r="Q222" s="9">
        <v>796</v>
      </c>
      <c r="R222" s="9" t="s">
        <v>54</v>
      </c>
      <c r="S222" s="14">
        <v>31</v>
      </c>
      <c r="T222" s="1">
        <v>84</v>
      </c>
      <c r="U222" s="1">
        <v>0</v>
      </c>
      <c r="V222" s="1">
        <f t="shared" si="84"/>
        <v>0</v>
      </c>
      <c r="W222" s="16"/>
      <c r="X222" s="16">
        <v>2018</v>
      </c>
      <c r="Y222" s="8" t="s">
        <v>848</v>
      </c>
      <c r="Z222" s="43"/>
      <c r="AA222" s="43"/>
      <c r="AB222" s="43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</row>
    <row r="223" spans="1:39" ht="57.75" customHeight="1" x14ac:dyDescent="0.25">
      <c r="A223" s="34"/>
      <c r="B223" s="9" t="s">
        <v>933</v>
      </c>
      <c r="C223" s="9" t="s">
        <v>36</v>
      </c>
      <c r="D223" s="9" t="s">
        <v>225</v>
      </c>
      <c r="E223" s="9" t="s">
        <v>226</v>
      </c>
      <c r="F223" s="9" t="s">
        <v>934</v>
      </c>
      <c r="G223" s="9" t="s">
        <v>935</v>
      </c>
      <c r="H223" s="9" t="s">
        <v>40</v>
      </c>
      <c r="I223" s="9">
        <v>0</v>
      </c>
      <c r="J223" s="5">
        <v>710000000</v>
      </c>
      <c r="K223" s="9" t="s">
        <v>41</v>
      </c>
      <c r="L223" s="9" t="s">
        <v>383</v>
      </c>
      <c r="M223" s="9" t="s">
        <v>42</v>
      </c>
      <c r="N223" s="9" t="s">
        <v>43</v>
      </c>
      <c r="O223" s="10" t="s">
        <v>300</v>
      </c>
      <c r="P223" s="9" t="s">
        <v>301</v>
      </c>
      <c r="Q223" s="9">
        <v>796</v>
      </c>
      <c r="R223" s="9" t="s">
        <v>54</v>
      </c>
      <c r="S223" s="14">
        <v>31</v>
      </c>
      <c r="T223" s="1">
        <v>84</v>
      </c>
      <c r="U223" s="1">
        <f t="shared" ref="U223" si="92">S223*T223</f>
        <v>2604</v>
      </c>
      <c r="V223" s="1">
        <f t="shared" si="84"/>
        <v>2916.48</v>
      </c>
      <c r="W223" s="16"/>
      <c r="X223" s="16">
        <v>2018</v>
      </c>
      <c r="Y223" s="8"/>
      <c r="Z223" s="43"/>
      <c r="AA223" s="43"/>
      <c r="AB223" s="43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</row>
    <row r="224" spans="1:39" ht="55.5" customHeight="1" x14ac:dyDescent="0.25">
      <c r="A224" s="34"/>
      <c r="B224" s="9" t="s">
        <v>475</v>
      </c>
      <c r="C224" s="9" t="s">
        <v>36</v>
      </c>
      <c r="D224" s="9" t="s">
        <v>229</v>
      </c>
      <c r="E224" s="9" t="s">
        <v>226</v>
      </c>
      <c r="F224" s="9" t="s">
        <v>389</v>
      </c>
      <c r="G224" s="9"/>
      <c r="H224" s="9" t="s">
        <v>40</v>
      </c>
      <c r="I224" s="9">
        <v>0</v>
      </c>
      <c r="J224" s="5">
        <v>710000000</v>
      </c>
      <c r="K224" s="9" t="s">
        <v>41</v>
      </c>
      <c r="L224" s="9" t="s">
        <v>657</v>
      </c>
      <c r="M224" s="9" t="s">
        <v>42</v>
      </c>
      <c r="N224" s="9" t="s">
        <v>43</v>
      </c>
      <c r="O224" s="10" t="s">
        <v>300</v>
      </c>
      <c r="P224" s="9" t="s">
        <v>301</v>
      </c>
      <c r="Q224" s="9">
        <v>796</v>
      </c>
      <c r="R224" s="9" t="s">
        <v>54</v>
      </c>
      <c r="S224" s="14">
        <v>12</v>
      </c>
      <c r="T224" s="1">
        <v>3482</v>
      </c>
      <c r="U224" s="1">
        <v>0</v>
      </c>
      <c r="V224" s="1">
        <f t="shared" si="84"/>
        <v>0</v>
      </c>
      <c r="W224" s="16"/>
      <c r="X224" s="16">
        <v>2018</v>
      </c>
      <c r="Y224" s="8" t="s">
        <v>916</v>
      </c>
      <c r="Z224" s="43"/>
      <c r="AA224" s="43"/>
      <c r="AB224" s="43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</row>
    <row r="225" spans="1:39" ht="66" customHeight="1" x14ac:dyDescent="0.25">
      <c r="A225" s="34"/>
      <c r="B225" s="9" t="s">
        <v>936</v>
      </c>
      <c r="C225" s="9" t="s">
        <v>36</v>
      </c>
      <c r="D225" s="9" t="s">
        <v>938</v>
      </c>
      <c r="E225" s="9" t="s">
        <v>226</v>
      </c>
      <c r="F225" s="9" t="s">
        <v>939</v>
      </c>
      <c r="G225" s="9" t="s">
        <v>937</v>
      </c>
      <c r="H225" s="9" t="s">
        <v>40</v>
      </c>
      <c r="I225" s="9">
        <v>0</v>
      </c>
      <c r="J225" s="5">
        <v>710000000</v>
      </c>
      <c r="K225" s="9" t="s">
        <v>41</v>
      </c>
      <c r="L225" s="9" t="s">
        <v>657</v>
      </c>
      <c r="M225" s="9" t="s">
        <v>42</v>
      </c>
      <c r="N225" s="9" t="s">
        <v>43</v>
      </c>
      <c r="O225" s="10" t="s">
        <v>300</v>
      </c>
      <c r="P225" s="9" t="s">
        <v>301</v>
      </c>
      <c r="Q225" s="9">
        <v>796</v>
      </c>
      <c r="R225" s="9" t="s">
        <v>54</v>
      </c>
      <c r="S225" s="14">
        <v>12</v>
      </c>
      <c r="T225" s="1">
        <v>3482</v>
      </c>
      <c r="U225" s="1">
        <v>0</v>
      </c>
      <c r="V225" s="1">
        <f t="shared" si="84"/>
        <v>0</v>
      </c>
      <c r="W225" s="16"/>
      <c r="X225" s="16">
        <v>2018</v>
      </c>
      <c r="Y225" s="8" t="s">
        <v>835</v>
      </c>
      <c r="Z225" s="43"/>
      <c r="AA225" s="43"/>
      <c r="AB225" s="43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</row>
    <row r="226" spans="1:39" ht="63.75" customHeight="1" x14ac:dyDescent="0.25">
      <c r="A226" s="34"/>
      <c r="B226" s="9" t="s">
        <v>1135</v>
      </c>
      <c r="C226" s="9" t="s">
        <v>36</v>
      </c>
      <c r="D226" s="9" t="s">
        <v>938</v>
      </c>
      <c r="E226" s="9" t="s">
        <v>226</v>
      </c>
      <c r="F226" s="9" t="s">
        <v>939</v>
      </c>
      <c r="G226" s="9" t="s">
        <v>937</v>
      </c>
      <c r="H226" s="9" t="s">
        <v>40</v>
      </c>
      <c r="I226" s="9">
        <v>0</v>
      </c>
      <c r="J226" s="5">
        <v>710000000</v>
      </c>
      <c r="K226" s="9" t="s">
        <v>41</v>
      </c>
      <c r="L226" s="9" t="s">
        <v>1124</v>
      </c>
      <c r="M226" s="9" t="s">
        <v>42</v>
      </c>
      <c r="N226" s="9" t="s">
        <v>43</v>
      </c>
      <c r="O226" s="10" t="s">
        <v>300</v>
      </c>
      <c r="P226" s="9" t="s">
        <v>301</v>
      </c>
      <c r="Q226" s="9">
        <v>796</v>
      </c>
      <c r="R226" s="9" t="s">
        <v>54</v>
      </c>
      <c r="S226" s="14">
        <v>12</v>
      </c>
      <c r="T226" s="1">
        <v>3482</v>
      </c>
      <c r="U226" s="1">
        <f t="shared" ref="U226" si="93">S226*T226</f>
        <v>41784</v>
      </c>
      <c r="V226" s="1">
        <f t="shared" ref="V226" si="94">U226+(U226*12%)</f>
        <v>46798.080000000002</v>
      </c>
      <c r="W226" s="16"/>
      <c r="X226" s="16">
        <v>2018</v>
      </c>
      <c r="Y226" s="8"/>
      <c r="Z226" s="43"/>
      <c r="AA226" s="43"/>
      <c r="AB226" s="43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</row>
    <row r="227" spans="1:39" ht="51" x14ac:dyDescent="0.25">
      <c r="A227" s="34"/>
      <c r="B227" s="9" t="s">
        <v>477</v>
      </c>
      <c r="C227" s="9" t="s">
        <v>36</v>
      </c>
      <c r="D227" s="9" t="s">
        <v>233</v>
      </c>
      <c r="E227" s="9" t="s">
        <v>391</v>
      </c>
      <c r="F227" s="9" t="s">
        <v>392</v>
      </c>
      <c r="G227" s="9"/>
      <c r="H227" s="9" t="s">
        <v>40</v>
      </c>
      <c r="I227" s="9">
        <v>0</v>
      </c>
      <c r="J227" s="5">
        <v>710000000</v>
      </c>
      <c r="K227" s="9" t="s">
        <v>41</v>
      </c>
      <c r="L227" s="9" t="s">
        <v>657</v>
      </c>
      <c r="M227" s="9" t="s">
        <v>42</v>
      </c>
      <c r="N227" s="9" t="s">
        <v>43</v>
      </c>
      <c r="O227" s="10" t="s">
        <v>300</v>
      </c>
      <c r="P227" s="9" t="s">
        <v>301</v>
      </c>
      <c r="Q227" s="9">
        <v>704</v>
      </c>
      <c r="R227" s="9" t="s">
        <v>314</v>
      </c>
      <c r="S227" s="14">
        <v>62</v>
      </c>
      <c r="T227" s="1">
        <v>696</v>
      </c>
      <c r="U227" s="1">
        <v>0</v>
      </c>
      <c r="V227" s="1">
        <f t="shared" si="84"/>
        <v>0</v>
      </c>
      <c r="W227" s="16"/>
      <c r="X227" s="16">
        <v>2018</v>
      </c>
      <c r="Y227" s="8" t="s">
        <v>848</v>
      </c>
      <c r="Z227" s="43"/>
      <c r="AA227" s="43"/>
      <c r="AB227" s="43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spans="1:39" ht="51" x14ac:dyDescent="0.25">
      <c r="A228" s="34"/>
      <c r="B228" s="9" t="s">
        <v>941</v>
      </c>
      <c r="C228" s="9" t="s">
        <v>36</v>
      </c>
      <c r="D228" s="9" t="s">
        <v>233</v>
      </c>
      <c r="E228" s="9" t="s">
        <v>391</v>
      </c>
      <c r="F228" s="9" t="s">
        <v>940</v>
      </c>
      <c r="G228" s="9" t="s">
        <v>392</v>
      </c>
      <c r="H228" s="9" t="s">
        <v>40</v>
      </c>
      <c r="I228" s="9">
        <v>0</v>
      </c>
      <c r="J228" s="5">
        <v>710000000</v>
      </c>
      <c r="K228" s="9" t="s">
        <v>41</v>
      </c>
      <c r="L228" s="9" t="s">
        <v>657</v>
      </c>
      <c r="M228" s="9" t="s">
        <v>42</v>
      </c>
      <c r="N228" s="9" t="s">
        <v>43</v>
      </c>
      <c r="O228" s="10" t="s">
        <v>300</v>
      </c>
      <c r="P228" s="9" t="s">
        <v>301</v>
      </c>
      <c r="Q228" s="9">
        <v>704</v>
      </c>
      <c r="R228" s="9" t="s">
        <v>314</v>
      </c>
      <c r="S228" s="14">
        <v>62</v>
      </c>
      <c r="T228" s="1">
        <v>696</v>
      </c>
      <c r="U228" s="1">
        <v>0</v>
      </c>
      <c r="V228" s="1">
        <f t="shared" si="84"/>
        <v>0</v>
      </c>
      <c r="W228" s="16"/>
      <c r="X228" s="16">
        <v>2018</v>
      </c>
      <c r="Y228" s="8"/>
      <c r="Z228" s="43"/>
      <c r="AA228" s="43"/>
      <c r="AB228" s="43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</row>
    <row r="229" spans="1:39" ht="51" x14ac:dyDescent="0.25">
      <c r="A229" s="34"/>
      <c r="B229" s="9" t="s">
        <v>481</v>
      </c>
      <c r="C229" s="9" t="s">
        <v>36</v>
      </c>
      <c r="D229" s="9" t="s">
        <v>233</v>
      </c>
      <c r="E229" s="9" t="s">
        <v>391</v>
      </c>
      <c r="F229" s="9" t="s">
        <v>394</v>
      </c>
      <c r="G229" s="9"/>
      <c r="H229" s="9" t="s">
        <v>40</v>
      </c>
      <c r="I229" s="9">
        <v>0</v>
      </c>
      <c r="J229" s="5">
        <v>710000000</v>
      </c>
      <c r="K229" s="9" t="s">
        <v>41</v>
      </c>
      <c r="L229" s="9" t="s">
        <v>657</v>
      </c>
      <c r="M229" s="9" t="s">
        <v>42</v>
      </c>
      <c r="N229" s="9" t="s">
        <v>43</v>
      </c>
      <c r="O229" s="10" t="s">
        <v>300</v>
      </c>
      <c r="P229" s="9" t="s">
        <v>301</v>
      </c>
      <c r="Q229" s="9">
        <v>704</v>
      </c>
      <c r="R229" s="9" t="s">
        <v>314</v>
      </c>
      <c r="S229" s="14">
        <v>420</v>
      </c>
      <c r="T229" s="1">
        <v>455</v>
      </c>
      <c r="U229" s="1">
        <v>0</v>
      </c>
      <c r="V229" s="1">
        <f t="shared" si="84"/>
        <v>0</v>
      </c>
      <c r="W229" s="16"/>
      <c r="X229" s="16">
        <v>2018</v>
      </c>
      <c r="Y229" s="8" t="s">
        <v>945</v>
      </c>
      <c r="Z229" s="43"/>
      <c r="AA229" s="43"/>
      <c r="AB229" s="43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</row>
    <row r="230" spans="1:39" ht="51" x14ac:dyDescent="0.25">
      <c r="A230" s="34"/>
      <c r="B230" s="9" t="s">
        <v>943</v>
      </c>
      <c r="C230" s="9" t="s">
        <v>36</v>
      </c>
      <c r="D230" s="9" t="s">
        <v>942</v>
      </c>
      <c r="E230" s="9" t="s">
        <v>391</v>
      </c>
      <c r="F230" s="9" t="s">
        <v>944</v>
      </c>
      <c r="G230" s="9" t="s">
        <v>394</v>
      </c>
      <c r="H230" s="9" t="s">
        <v>40</v>
      </c>
      <c r="I230" s="9">
        <v>0</v>
      </c>
      <c r="J230" s="5">
        <v>710000000</v>
      </c>
      <c r="K230" s="9" t="s">
        <v>41</v>
      </c>
      <c r="L230" s="9" t="s">
        <v>383</v>
      </c>
      <c r="M230" s="9" t="s">
        <v>42</v>
      </c>
      <c r="N230" s="9" t="s">
        <v>43</v>
      </c>
      <c r="O230" s="10" t="s">
        <v>300</v>
      </c>
      <c r="P230" s="9" t="s">
        <v>301</v>
      </c>
      <c r="Q230" s="9">
        <v>704</v>
      </c>
      <c r="R230" s="9" t="s">
        <v>314</v>
      </c>
      <c r="S230" s="14">
        <v>420</v>
      </c>
      <c r="T230" s="1">
        <v>455</v>
      </c>
      <c r="U230" s="1">
        <v>0</v>
      </c>
      <c r="V230" s="1">
        <f t="shared" si="84"/>
        <v>0</v>
      </c>
      <c r="W230" s="16"/>
      <c r="X230" s="16">
        <v>2018</v>
      </c>
      <c r="Y230" s="8" t="s">
        <v>835</v>
      </c>
      <c r="Z230" s="43"/>
      <c r="AA230" s="43"/>
      <c r="AB230" s="43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</row>
    <row r="231" spans="1:39" ht="51" x14ac:dyDescent="0.25">
      <c r="A231" s="34"/>
      <c r="B231" s="9" t="s">
        <v>1136</v>
      </c>
      <c r="C231" s="9" t="s">
        <v>36</v>
      </c>
      <c r="D231" s="9" t="s">
        <v>942</v>
      </c>
      <c r="E231" s="9" t="s">
        <v>391</v>
      </c>
      <c r="F231" s="9" t="s">
        <v>944</v>
      </c>
      <c r="G231" s="9" t="s">
        <v>394</v>
      </c>
      <c r="H231" s="9" t="s">
        <v>40</v>
      </c>
      <c r="I231" s="9">
        <v>0</v>
      </c>
      <c r="J231" s="5">
        <v>710000000</v>
      </c>
      <c r="K231" s="9" t="s">
        <v>41</v>
      </c>
      <c r="L231" s="9" t="s">
        <v>1124</v>
      </c>
      <c r="M231" s="9" t="s">
        <v>42</v>
      </c>
      <c r="N231" s="9" t="s">
        <v>43</v>
      </c>
      <c r="O231" s="10" t="s">
        <v>300</v>
      </c>
      <c r="P231" s="9" t="s">
        <v>301</v>
      </c>
      <c r="Q231" s="9">
        <v>704</v>
      </c>
      <c r="R231" s="9" t="s">
        <v>314</v>
      </c>
      <c r="S231" s="14">
        <v>420</v>
      </c>
      <c r="T231" s="1">
        <v>455</v>
      </c>
      <c r="U231" s="1">
        <f t="shared" ref="U231" si="95">S231*T231</f>
        <v>191100</v>
      </c>
      <c r="V231" s="1">
        <f t="shared" ref="V231" si="96">U231+(U231*12%)</f>
        <v>214032</v>
      </c>
      <c r="W231" s="16"/>
      <c r="X231" s="16">
        <v>2018</v>
      </c>
      <c r="Y231" s="8"/>
      <c r="Z231" s="43"/>
      <c r="AA231" s="43"/>
      <c r="AB231" s="43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</row>
    <row r="232" spans="1:39" ht="51" x14ac:dyDescent="0.25">
      <c r="A232" s="34"/>
      <c r="B232" s="9" t="s">
        <v>484</v>
      </c>
      <c r="C232" s="9" t="s">
        <v>36</v>
      </c>
      <c r="D232" s="9" t="s">
        <v>110</v>
      </c>
      <c r="E232" s="9" t="s">
        <v>396</v>
      </c>
      <c r="F232" s="9" t="s">
        <v>397</v>
      </c>
      <c r="G232" s="9"/>
      <c r="H232" s="9" t="s">
        <v>40</v>
      </c>
      <c r="I232" s="9">
        <v>0</v>
      </c>
      <c r="J232" s="5">
        <v>710000000</v>
      </c>
      <c r="K232" s="9" t="s">
        <v>41</v>
      </c>
      <c r="L232" s="9" t="s">
        <v>383</v>
      </c>
      <c r="M232" s="9" t="s">
        <v>42</v>
      </c>
      <c r="N232" s="9" t="s">
        <v>43</v>
      </c>
      <c r="O232" s="10" t="s">
        <v>300</v>
      </c>
      <c r="P232" s="9" t="s">
        <v>301</v>
      </c>
      <c r="Q232" s="9">
        <v>796</v>
      </c>
      <c r="R232" s="9" t="s">
        <v>54</v>
      </c>
      <c r="S232" s="14">
        <v>31</v>
      </c>
      <c r="T232" s="1">
        <v>736</v>
      </c>
      <c r="U232" s="1">
        <v>0</v>
      </c>
      <c r="V232" s="1">
        <f t="shared" si="84"/>
        <v>0</v>
      </c>
      <c r="W232" s="16"/>
      <c r="X232" s="16">
        <v>2018</v>
      </c>
      <c r="Y232" s="8" t="s">
        <v>848</v>
      </c>
      <c r="Z232" s="43"/>
      <c r="AA232" s="43"/>
      <c r="AB232" s="43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</row>
    <row r="233" spans="1:39" ht="51" x14ac:dyDescent="0.25">
      <c r="A233" s="34"/>
      <c r="B233" s="9" t="s">
        <v>946</v>
      </c>
      <c r="C233" s="9" t="s">
        <v>36</v>
      </c>
      <c r="D233" s="9" t="s">
        <v>110</v>
      </c>
      <c r="E233" s="9" t="s">
        <v>396</v>
      </c>
      <c r="F233" s="9" t="s">
        <v>878</v>
      </c>
      <c r="G233" s="9" t="s">
        <v>397</v>
      </c>
      <c r="H233" s="9" t="s">
        <v>40</v>
      </c>
      <c r="I233" s="9">
        <v>0</v>
      </c>
      <c r="J233" s="5">
        <v>710000000</v>
      </c>
      <c r="K233" s="9" t="s">
        <v>41</v>
      </c>
      <c r="L233" s="9" t="s">
        <v>383</v>
      </c>
      <c r="M233" s="9" t="s">
        <v>42</v>
      </c>
      <c r="N233" s="9" t="s">
        <v>43</v>
      </c>
      <c r="O233" s="10" t="s">
        <v>300</v>
      </c>
      <c r="P233" s="9" t="s">
        <v>301</v>
      </c>
      <c r="Q233" s="9">
        <v>796</v>
      </c>
      <c r="R233" s="9" t="s">
        <v>54</v>
      </c>
      <c r="S233" s="14">
        <v>31</v>
      </c>
      <c r="T233" s="1">
        <v>736</v>
      </c>
      <c r="U233" s="1">
        <f t="shared" ref="U233" si="97">S233*T233</f>
        <v>22816</v>
      </c>
      <c r="V233" s="1">
        <f t="shared" si="84"/>
        <v>25553.919999999998</v>
      </c>
      <c r="W233" s="16"/>
      <c r="X233" s="16">
        <v>2018</v>
      </c>
      <c r="Y233" s="8"/>
      <c r="Z233" s="43"/>
      <c r="AA233" s="43"/>
      <c r="AB233" s="43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</row>
    <row r="234" spans="1:39" ht="51" x14ac:dyDescent="0.25">
      <c r="A234" s="34"/>
      <c r="B234" s="9" t="s">
        <v>486</v>
      </c>
      <c r="C234" s="9" t="s">
        <v>36</v>
      </c>
      <c r="D234" s="9" t="s">
        <v>243</v>
      </c>
      <c r="E234" s="9" t="s">
        <v>399</v>
      </c>
      <c r="F234" s="9" t="s">
        <v>400</v>
      </c>
      <c r="G234" s="9"/>
      <c r="H234" s="9" t="s">
        <v>40</v>
      </c>
      <c r="I234" s="9">
        <v>0</v>
      </c>
      <c r="J234" s="5">
        <v>710000000</v>
      </c>
      <c r="K234" s="9" t="s">
        <v>41</v>
      </c>
      <c r="L234" s="9" t="s">
        <v>383</v>
      </c>
      <c r="M234" s="9" t="s">
        <v>42</v>
      </c>
      <c r="N234" s="9" t="s">
        <v>43</v>
      </c>
      <c r="O234" s="10" t="s">
        <v>300</v>
      </c>
      <c r="P234" s="9" t="s">
        <v>301</v>
      </c>
      <c r="Q234" s="9">
        <v>796</v>
      </c>
      <c r="R234" s="9" t="s">
        <v>54</v>
      </c>
      <c r="S234" s="14">
        <v>10</v>
      </c>
      <c r="T234" s="1">
        <v>455</v>
      </c>
      <c r="U234" s="1">
        <v>0</v>
      </c>
      <c r="V234" s="1">
        <f t="shared" si="84"/>
        <v>0</v>
      </c>
      <c r="W234" s="16"/>
      <c r="X234" s="16">
        <v>2018</v>
      </c>
      <c r="Y234" s="8" t="s">
        <v>848</v>
      </c>
      <c r="Z234" s="43"/>
      <c r="AA234" s="43"/>
      <c r="AB234" s="43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</row>
    <row r="235" spans="1:39" ht="58.5" customHeight="1" x14ac:dyDescent="0.25">
      <c r="A235" s="34"/>
      <c r="B235" s="9" t="s">
        <v>947</v>
      </c>
      <c r="C235" s="9" t="s">
        <v>36</v>
      </c>
      <c r="D235" s="9" t="s">
        <v>243</v>
      </c>
      <c r="E235" s="9" t="s">
        <v>399</v>
      </c>
      <c r="F235" s="9" t="s">
        <v>948</v>
      </c>
      <c r="G235" s="9" t="s">
        <v>400</v>
      </c>
      <c r="H235" s="9" t="s">
        <v>40</v>
      </c>
      <c r="I235" s="9">
        <v>0</v>
      </c>
      <c r="J235" s="5">
        <v>710000000</v>
      </c>
      <c r="K235" s="9" t="s">
        <v>41</v>
      </c>
      <c r="L235" s="9" t="s">
        <v>383</v>
      </c>
      <c r="M235" s="9" t="s">
        <v>42</v>
      </c>
      <c r="N235" s="9" t="s">
        <v>43</v>
      </c>
      <c r="O235" s="10" t="s">
        <v>300</v>
      </c>
      <c r="P235" s="9" t="s">
        <v>301</v>
      </c>
      <c r="Q235" s="9">
        <v>796</v>
      </c>
      <c r="R235" s="9" t="s">
        <v>54</v>
      </c>
      <c r="S235" s="14">
        <v>10</v>
      </c>
      <c r="T235" s="1">
        <v>455</v>
      </c>
      <c r="U235" s="1">
        <f t="shared" ref="U235" si="98">S235*T235</f>
        <v>4550</v>
      </c>
      <c r="V235" s="1">
        <f t="shared" si="84"/>
        <v>5096</v>
      </c>
      <c r="W235" s="16"/>
      <c r="X235" s="16">
        <v>2018</v>
      </c>
      <c r="Y235" s="8"/>
      <c r="Z235" s="43"/>
      <c r="AA235" s="43"/>
      <c r="AB235" s="43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</row>
    <row r="236" spans="1:39" ht="51" x14ac:dyDescent="0.25">
      <c r="A236" s="34"/>
      <c r="B236" s="9" t="s">
        <v>490</v>
      </c>
      <c r="C236" s="9" t="s">
        <v>36</v>
      </c>
      <c r="D236" s="9" t="s">
        <v>247</v>
      </c>
      <c r="E236" s="9" t="s">
        <v>402</v>
      </c>
      <c r="F236" s="9" t="s">
        <v>403</v>
      </c>
      <c r="G236" s="9"/>
      <c r="H236" s="9" t="s">
        <v>40</v>
      </c>
      <c r="I236" s="9">
        <v>0</v>
      </c>
      <c r="J236" s="5">
        <v>710000000</v>
      </c>
      <c r="K236" s="9" t="s">
        <v>41</v>
      </c>
      <c r="L236" s="9" t="s">
        <v>383</v>
      </c>
      <c r="M236" s="9" t="s">
        <v>42</v>
      </c>
      <c r="N236" s="9" t="s">
        <v>43</v>
      </c>
      <c r="O236" s="10" t="s">
        <v>300</v>
      </c>
      <c r="P236" s="9" t="s">
        <v>301</v>
      </c>
      <c r="Q236" s="9">
        <v>796</v>
      </c>
      <c r="R236" s="9" t="s">
        <v>54</v>
      </c>
      <c r="S236" s="14">
        <v>10</v>
      </c>
      <c r="T236" s="1">
        <v>562</v>
      </c>
      <c r="U236" s="1">
        <v>0</v>
      </c>
      <c r="V236" s="1">
        <f t="shared" si="84"/>
        <v>0</v>
      </c>
      <c r="W236" s="16"/>
      <c r="X236" s="16">
        <v>2018</v>
      </c>
      <c r="Y236" s="8" t="s">
        <v>848</v>
      </c>
      <c r="Z236" s="43"/>
      <c r="AA236" s="43"/>
      <c r="AB236" s="43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</row>
    <row r="237" spans="1:39" ht="53.25" customHeight="1" x14ac:dyDescent="0.25">
      <c r="A237" s="34"/>
      <c r="B237" s="9" t="s">
        <v>950</v>
      </c>
      <c r="C237" s="9" t="s">
        <v>36</v>
      </c>
      <c r="D237" s="9" t="s">
        <v>247</v>
      </c>
      <c r="E237" s="9" t="s">
        <v>402</v>
      </c>
      <c r="F237" s="9" t="s">
        <v>949</v>
      </c>
      <c r="G237" s="9" t="s">
        <v>403</v>
      </c>
      <c r="H237" s="9" t="s">
        <v>40</v>
      </c>
      <c r="I237" s="9">
        <v>0</v>
      </c>
      <c r="J237" s="5">
        <v>710000000</v>
      </c>
      <c r="K237" s="9" t="s">
        <v>41</v>
      </c>
      <c r="L237" s="9" t="s">
        <v>383</v>
      </c>
      <c r="M237" s="9" t="s">
        <v>42</v>
      </c>
      <c r="N237" s="9" t="s">
        <v>43</v>
      </c>
      <c r="O237" s="10" t="s">
        <v>300</v>
      </c>
      <c r="P237" s="9" t="s">
        <v>301</v>
      </c>
      <c r="Q237" s="9">
        <v>796</v>
      </c>
      <c r="R237" s="9" t="s">
        <v>54</v>
      </c>
      <c r="S237" s="14">
        <v>10</v>
      </c>
      <c r="T237" s="1">
        <v>562</v>
      </c>
      <c r="U237" s="1">
        <f t="shared" ref="U237" si="99">S237*T237</f>
        <v>5620</v>
      </c>
      <c r="V237" s="1">
        <f t="shared" si="84"/>
        <v>6294.4</v>
      </c>
      <c r="W237" s="16"/>
      <c r="X237" s="16">
        <v>2018</v>
      </c>
      <c r="Y237" s="8"/>
      <c r="Z237" s="43"/>
      <c r="AA237" s="43"/>
      <c r="AB237" s="43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</row>
    <row r="238" spans="1:39" ht="51" x14ac:dyDescent="0.25">
      <c r="A238" s="34"/>
      <c r="B238" s="9" t="s">
        <v>493</v>
      </c>
      <c r="C238" s="9" t="s">
        <v>36</v>
      </c>
      <c r="D238" s="9" t="s">
        <v>37</v>
      </c>
      <c r="E238" s="9" t="s">
        <v>813</v>
      </c>
      <c r="F238" s="9" t="s">
        <v>405</v>
      </c>
      <c r="G238" s="9"/>
      <c r="H238" s="9" t="s">
        <v>40</v>
      </c>
      <c r="I238" s="9">
        <v>0</v>
      </c>
      <c r="J238" s="5">
        <v>710000000</v>
      </c>
      <c r="K238" s="9" t="s">
        <v>41</v>
      </c>
      <c r="L238" s="9" t="s">
        <v>383</v>
      </c>
      <c r="M238" s="9" t="s">
        <v>42</v>
      </c>
      <c r="N238" s="9" t="s">
        <v>43</v>
      </c>
      <c r="O238" s="10" t="s">
        <v>300</v>
      </c>
      <c r="P238" s="9" t="s">
        <v>301</v>
      </c>
      <c r="Q238" s="9">
        <v>5111</v>
      </c>
      <c r="R238" s="9" t="s">
        <v>44</v>
      </c>
      <c r="S238" s="14">
        <v>40</v>
      </c>
      <c r="T238" s="1">
        <v>3142</v>
      </c>
      <c r="U238" s="1">
        <v>0</v>
      </c>
      <c r="V238" s="1">
        <f t="shared" si="84"/>
        <v>0</v>
      </c>
      <c r="W238" s="16"/>
      <c r="X238" s="16">
        <v>2018</v>
      </c>
      <c r="Y238" s="8" t="s">
        <v>848</v>
      </c>
      <c r="Z238" s="43"/>
      <c r="AA238" s="43"/>
      <c r="AB238" s="43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spans="1:39" ht="51" x14ac:dyDescent="0.25">
      <c r="A239" s="34"/>
      <c r="B239" s="9" t="s">
        <v>951</v>
      </c>
      <c r="C239" s="9" t="s">
        <v>36</v>
      </c>
      <c r="D239" s="9" t="s">
        <v>37</v>
      </c>
      <c r="E239" s="9" t="s">
        <v>813</v>
      </c>
      <c r="F239" s="9" t="s">
        <v>842</v>
      </c>
      <c r="G239" s="9" t="s">
        <v>952</v>
      </c>
      <c r="H239" s="9" t="s">
        <v>40</v>
      </c>
      <c r="I239" s="9">
        <v>0</v>
      </c>
      <c r="J239" s="5">
        <v>710000000</v>
      </c>
      <c r="K239" s="9" t="s">
        <v>41</v>
      </c>
      <c r="L239" s="9" t="s">
        <v>383</v>
      </c>
      <c r="M239" s="9" t="s">
        <v>42</v>
      </c>
      <c r="N239" s="9" t="s">
        <v>43</v>
      </c>
      <c r="O239" s="10" t="s">
        <v>300</v>
      </c>
      <c r="P239" s="9" t="s">
        <v>301</v>
      </c>
      <c r="Q239" s="9">
        <v>5111</v>
      </c>
      <c r="R239" s="9" t="s">
        <v>44</v>
      </c>
      <c r="S239" s="14">
        <v>40</v>
      </c>
      <c r="T239" s="1">
        <v>3142</v>
      </c>
      <c r="U239" s="1">
        <f t="shared" ref="U239" si="100">S239*T239</f>
        <v>125680</v>
      </c>
      <c r="V239" s="1">
        <f t="shared" si="84"/>
        <v>140761.60000000001</v>
      </c>
      <c r="W239" s="16"/>
      <c r="X239" s="16">
        <v>2018</v>
      </c>
      <c r="Y239" s="8"/>
      <c r="Z239" s="43"/>
      <c r="AA239" s="43"/>
      <c r="AB239" s="43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</row>
    <row r="240" spans="1:39" ht="51" x14ac:dyDescent="0.25">
      <c r="A240" s="34"/>
      <c r="B240" s="9" t="s">
        <v>497</v>
      </c>
      <c r="C240" s="9" t="s">
        <v>36</v>
      </c>
      <c r="D240" s="9" t="s">
        <v>254</v>
      </c>
      <c r="E240" s="9" t="s">
        <v>255</v>
      </c>
      <c r="F240" s="9" t="s">
        <v>256</v>
      </c>
      <c r="G240" s="9"/>
      <c r="H240" s="9" t="s">
        <v>40</v>
      </c>
      <c r="I240" s="9">
        <v>0</v>
      </c>
      <c r="J240" s="5">
        <v>710000000</v>
      </c>
      <c r="K240" s="9" t="s">
        <v>41</v>
      </c>
      <c r="L240" s="9" t="s">
        <v>383</v>
      </c>
      <c r="M240" s="9" t="s">
        <v>42</v>
      </c>
      <c r="N240" s="9" t="s">
        <v>43</v>
      </c>
      <c r="O240" s="10" t="s">
        <v>300</v>
      </c>
      <c r="P240" s="9" t="s">
        <v>301</v>
      </c>
      <c r="Q240" s="9">
        <v>796</v>
      </c>
      <c r="R240" s="9" t="s">
        <v>54</v>
      </c>
      <c r="S240" s="14">
        <v>30</v>
      </c>
      <c r="T240" s="1">
        <v>24</v>
      </c>
      <c r="U240" s="1">
        <v>0</v>
      </c>
      <c r="V240" s="1">
        <f t="shared" si="84"/>
        <v>0</v>
      </c>
      <c r="W240" s="16"/>
      <c r="X240" s="16">
        <v>2018</v>
      </c>
      <c r="Y240" s="8" t="s">
        <v>848</v>
      </c>
      <c r="Z240" s="43"/>
      <c r="AA240" s="43"/>
      <c r="AB240" s="43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</row>
    <row r="241" spans="1:39" ht="51" x14ac:dyDescent="0.25">
      <c r="A241" s="34"/>
      <c r="B241" s="9" t="s">
        <v>953</v>
      </c>
      <c r="C241" s="9" t="s">
        <v>36</v>
      </c>
      <c r="D241" s="9" t="s">
        <v>254</v>
      </c>
      <c r="E241" s="9" t="s">
        <v>255</v>
      </c>
      <c r="F241" s="9" t="s">
        <v>954</v>
      </c>
      <c r="G241" s="9" t="s">
        <v>256</v>
      </c>
      <c r="H241" s="9" t="s">
        <v>40</v>
      </c>
      <c r="I241" s="9">
        <v>0</v>
      </c>
      <c r="J241" s="5">
        <v>710000000</v>
      </c>
      <c r="K241" s="9" t="s">
        <v>41</v>
      </c>
      <c r="L241" s="9" t="s">
        <v>383</v>
      </c>
      <c r="M241" s="9" t="s">
        <v>42</v>
      </c>
      <c r="N241" s="9" t="s">
        <v>43</v>
      </c>
      <c r="O241" s="10" t="s">
        <v>300</v>
      </c>
      <c r="P241" s="9" t="s">
        <v>301</v>
      </c>
      <c r="Q241" s="9">
        <v>796</v>
      </c>
      <c r="R241" s="9" t="s">
        <v>54</v>
      </c>
      <c r="S241" s="14">
        <v>30</v>
      </c>
      <c r="T241" s="1">
        <v>24</v>
      </c>
      <c r="U241" s="1">
        <v>0</v>
      </c>
      <c r="V241" s="1">
        <f t="shared" si="84"/>
        <v>0</v>
      </c>
      <c r="W241" s="16"/>
      <c r="X241" s="16">
        <v>2018</v>
      </c>
      <c r="Y241" s="8" t="s">
        <v>1082</v>
      </c>
      <c r="Z241" s="43"/>
      <c r="AA241" s="43"/>
      <c r="AB241" s="43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</row>
    <row r="242" spans="1:39" ht="57" customHeight="1" x14ac:dyDescent="0.25">
      <c r="A242" s="34"/>
      <c r="B242" s="9" t="s">
        <v>1081</v>
      </c>
      <c r="C242" s="9" t="s">
        <v>36</v>
      </c>
      <c r="D242" s="9" t="s">
        <v>254</v>
      </c>
      <c r="E242" s="9" t="s">
        <v>255</v>
      </c>
      <c r="F242" s="9" t="s">
        <v>954</v>
      </c>
      <c r="G242" s="9" t="s">
        <v>256</v>
      </c>
      <c r="H242" s="9" t="s">
        <v>40</v>
      </c>
      <c r="I242" s="9">
        <v>0</v>
      </c>
      <c r="J242" s="5">
        <v>710000000</v>
      </c>
      <c r="K242" s="9" t="s">
        <v>41</v>
      </c>
      <c r="L242" s="9" t="s">
        <v>657</v>
      </c>
      <c r="M242" s="9" t="s">
        <v>42</v>
      </c>
      <c r="N242" s="9" t="s">
        <v>43</v>
      </c>
      <c r="O242" s="10" t="s">
        <v>300</v>
      </c>
      <c r="P242" s="9" t="s">
        <v>301</v>
      </c>
      <c r="Q242" s="9">
        <v>796</v>
      </c>
      <c r="R242" s="9" t="s">
        <v>54</v>
      </c>
      <c r="S242" s="14">
        <v>30</v>
      </c>
      <c r="T242" s="1">
        <v>24</v>
      </c>
      <c r="U242" s="1">
        <v>0</v>
      </c>
      <c r="V242" s="1">
        <f t="shared" si="84"/>
        <v>0</v>
      </c>
      <c r="W242" s="16"/>
      <c r="X242" s="16">
        <v>2018</v>
      </c>
      <c r="Y242" s="8" t="s">
        <v>835</v>
      </c>
      <c r="Z242" s="43"/>
      <c r="AA242" s="43"/>
      <c r="AB242" s="43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</row>
    <row r="243" spans="1:39" ht="57" customHeight="1" x14ac:dyDescent="0.25">
      <c r="A243" s="34"/>
      <c r="B243" s="9" t="s">
        <v>1137</v>
      </c>
      <c r="C243" s="9" t="s">
        <v>36</v>
      </c>
      <c r="D243" s="9" t="s">
        <v>254</v>
      </c>
      <c r="E243" s="9" t="s">
        <v>255</v>
      </c>
      <c r="F243" s="9" t="s">
        <v>954</v>
      </c>
      <c r="G243" s="9" t="s">
        <v>256</v>
      </c>
      <c r="H243" s="9" t="s">
        <v>40</v>
      </c>
      <c r="I243" s="9">
        <v>0</v>
      </c>
      <c r="J243" s="5">
        <v>710000000</v>
      </c>
      <c r="K243" s="9" t="s">
        <v>41</v>
      </c>
      <c r="L243" s="9" t="s">
        <v>1124</v>
      </c>
      <c r="M243" s="9" t="s">
        <v>42</v>
      </c>
      <c r="N243" s="9" t="s">
        <v>43</v>
      </c>
      <c r="O243" s="10" t="s">
        <v>300</v>
      </c>
      <c r="P243" s="9" t="s">
        <v>301</v>
      </c>
      <c r="Q243" s="9">
        <v>796</v>
      </c>
      <c r="R243" s="9" t="s">
        <v>54</v>
      </c>
      <c r="S243" s="14">
        <v>30</v>
      </c>
      <c r="T243" s="1">
        <v>24</v>
      </c>
      <c r="U243" s="1">
        <f t="shared" ref="U243" si="101">S243*T243</f>
        <v>720</v>
      </c>
      <c r="V243" s="1">
        <f t="shared" ref="V243" si="102">U243+(U243*12%)</f>
        <v>806.4</v>
      </c>
      <c r="W243" s="16"/>
      <c r="X243" s="16">
        <v>2018</v>
      </c>
      <c r="Y243" s="8"/>
      <c r="Z243" s="43"/>
      <c r="AA243" s="43"/>
      <c r="AB243" s="43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</row>
    <row r="244" spans="1:39" ht="51" x14ac:dyDescent="0.25">
      <c r="A244" s="34"/>
      <c r="B244" s="9" t="s">
        <v>501</v>
      </c>
      <c r="C244" s="9" t="s">
        <v>36</v>
      </c>
      <c r="D244" s="9" t="s">
        <v>258</v>
      </c>
      <c r="E244" s="9" t="s">
        <v>255</v>
      </c>
      <c r="F244" s="9" t="s">
        <v>408</v>
      </c>
      <c r="G244" s="9"/>
      <c r="H244" s="9" t="s">
        <v>40</v>
      </c>
      <c r="I244" s="9">
        <v>0</v>
      </c>
      <c r="J244" s="5">
        <v>710000000</v>
      </c>
      <c r="K244" s="9" t="s">
        <v>41</v>
      </c>
      <c r="L244" s="9" t="s">
        <v>383</v>
      </c>
      <c r="M244" s="9" t="s">
        <v>42</v>
      </c>
      <c r="N244" s="9" t="s">
        <v>43</v>
      </c>
      <c r="O244" s="10" t="s">
        <v>300</v>
      </c>
      <c r="P244" s="9" t="s">
        <v>301</v>
      </c>
      <c r="Q244" s="9">
        <v>796</v>
      </c>
      <c r="R244" s="9" t="s">
        <v>54</v>
      </c>
      <c r="S244" s="14">
        <v>30</v>
      </c>
      <c r="T244" s="1">
        <v>42</v>
      </c>
      <c r="U244" s="1">
        <v>0</v>
      </c>
      <c r="V244" s="1">
        <f t="shared" si="84"/>
        <v>0</v>
      </c>
      <c r="W244" s="16"/>
      <c r="X244" s="16">
        <v>2018</v>
      </c>
      <c r="Y244" s="8" t="s">
        <v>848</v>
      </c>
      <c r="Z244" s="43"/>
      <c r="AA244" s="43"/>
      <c r="AB244" s="43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</row>
    <row r="245" spans="1:39" ht="51" x14ac:dyDescent="0.25">
      <c r="A245" s="34"/>
      <c r="B245" s="9" t="s">
        <v>955</v>
      </c>
      <c r="C245" s="9" t="s">
        <v>36</v>
      </c>
      <c r="D245" s="9" t="s">
        <v>258</v>
      </c>
      <c r="E245" s="9" t="s">
        <v>255</v>
      </c>
      <c r="F245" s="9" t="s">
        <v>956</v>
      </c>
      <c r="G245" s="9" t="s">
        <v>957</v>
      </c>
      <c r="H245" s="9" t="s">
        <v>40</v>
      </c>
      <c r="I245" s="9">
        <v>0</v>
      </c>
      <c r="J245" s="5">
        <v>710000000</v>
      </c>
      <c r="K245" s="9" t="s">
        <v>41</v>
      </c>
      <c r="L245" s="9" t="s">
        <v>383</v>
      </c>
      <c r="M245" s="9" t="s">
        <v>42</v>
      </c>
      <c r="N245" s="9" t="s">
        <v>43</v>
      </c>
      <c r="O245" s="10" t="s">
        <v>300</v>
      </c>
      <c r="P245" s="9" t="s">
        <v>301</v>
      </c>
      <c r="Q245" s="9">
        <v>796</v>
      </c>
      <c r="R245" s="9" t="s">
        <v>54</v>
      </c>
      <c r="S245" s="14">
        <v>30</v>
      </c>
      <c r="T245" s="1">
        <v>42</v>
      </c>
      <c r="U245" s="1">
        <f t="shared" ref="U245" si="103">S245*T245</f>
        <v>1260</v>
      </c>
      <c r="V245" s="1">
        <f t="shared" si="84"/>
        <v>1411.2</v>
      </c>
      <c r="W245" s="16"/>
      <c r="X245" s="16">
        <v>2018</v>
      </c>
      <c r="Y245" s="8"/>
      <c r="Z245" s="43"/>
      <c r="AA245" s="43"/>
      <c r="AB245" s="43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</row>
    <row r="246" spans="1:39" ht="51" x14ac:dyDescent="0.25">
      <c r="A246" s="34"/>
      <c r="B246" s="9" t="s">
        <v>502</v>
      </c>
      <c r="C246" s="9" t="s">
        <v>36</v>
      </c>
      <c r="D246" s="9" t="s">
        <v>261</v>
      </c>
      <c r="E246" s="9" t="s">
        <v>410</v>
      </c>
      <c r="F246" s="9" t="s">
        <v>411</v>
      </c>
      <c r="G246" s="9"/>
      <c r="H246" s="9" t="s">
        <v>40</v>
      </c>
      <c r="I246" s="9">
        <v>0</v>
      </c>
      <c r="J246" s="5">
        <v>710000000</v>
      </c>
      <c r="K246" s="9" t="s">
        <v>41</v>
      </c>
      <c r="L246" s="9" t="s">
        <v>383</v>
      </c>
      <c r="M246" s="9" t="s">
        <v>42</v>
      </c>
      <c r="N246" s="9" t="s">
        <v>43</v>
      </c>
      <c r="O246" s="10" t="s">
        <v>300</v>
      </c>
      <c r="P246" s="9" t="s">
        <v>301</v>
      </c>
      <c r="Q246" s="9">
        <v>796</v>
      </c>
      <c r="R246" s="9" t="s">
        <v>54</v>
      </c>
      <c r="S246" s="14">
        <v>60</v>
      </c>
      <c r="T246" s="1">
        <v>64</v>
      </c>
      <c r="U246" s="1">
        <v>0</v>
      </c>
      <c r="V246" s="1">
        <f t="shared" si="84"/>
        <v>0</v>
      </c>
      <c r="W246" s="16"/>
      <c r="X246" s="16">
        <v>2018</v>
      </c>
      <c r="Y246" s="8" t="s">
        <v>848</v>
      </c>
      <c r="Z246" s="43"/>
      <c r="AA246" s="43"/>
      <c r="AB246" s="43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</row>
    <row r="247" spans="1:39" ht="51" x14ac:dyDescent="0.25">
      <c r="A247" s="34"/>
      <c r="B247" s="9" t="s">
        <v>958</v>
      </c>
      <c r="C247" s="9" t="s">
        <v>36</v>
      </c>
      <c r="D247" s="9" t="s">
        <v>261</v>
      </c>
      <c r="E247" s="9" t="s">
        <v>410</v>
      </c>
      <c r="F247" s="9" t="s">
        <v>959</v>
      </c>
      <c r="G247" s="9" t="s">
        <v>411</v>
      </c>
      <c r="H247" s="9" t="s">
        <v>40</v>
      </c>
      <c r="I247" s="9">
        <v>0</v>
      </c>
      <c r="J247" s="5">
        <v>710000000</v>
      </c>
      <c r="K247" s="9" t="s">
        <v>41</v>
      </c>
      <c r="L247" s="9" t="s">
        <v>383</v>
      </c>
      <c r="M247" s="9" t="s">
        <v>42</v>
      </c>
      <c r="N247" s="9" t="s">
        <v>43</v>
      </c>
      <c r="O247" s="10" t="s">
        <v>300</v>
      </c>
      <c r="P247" s="9" t="s">
        <v>301</v>
      </c>
      <c r="Q247" s="9">
        <v>796</v>
      </c>
      <c r="R247" s="9" t="s">
        <v>54</v>
      </c>
      <c r="S247" s="14">
        <v>60</v>
      </c>
      <c r="T247" s="1">
        <v>64</v>
      </c>
      <c r="U247" s="1">
        <f t="shared" ref="U247" si="104">S247*T247</f>
        <v>3840</v>
      </c>
      <c r="V247" s="1">
        <f t="shared" si="84"/>
        <v>4300.8</v>
      </c>
      <c r="W247" s="16"/>
      <c r="X247" s="16">
        <v>2018</v>
      </c>
      <c r="Y247" s="8"/>
      <c r="Z247" s="43"/>
      <c r="AA247" s="43"/>
      <c r="AB247" s="43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</row>
    <row r="248" spans="1:39" ht="51" x14ac:dyDescent="0.25">
      <c r="A248" s="34"/>
      <c r="B248" s="9" t="s">
        <v>503</v>
      </c>
      <c r="C248" s="9" t="s">
        <v>36</v>
      </c>
      <c r="D248" s="9" t="s">
        <v>265</v>
      </c>
      <c r="E248" s="9" t="s">
        <v>111</v>
      </c>
      <c r="F248" s="9" t="s">
        <v>266</v>
      </c>
      <c r="G248" s="9"/>
      <c r="H248" s="9" t="s">
        <v>40</v>
      </c>
      <c r="I248" s="9">
        <v>0</v>
      </c>
      <c r="J248" s="5">
        <v>710000000</v>
      </c>
      <c r="K248" s="9" t="s">
        <v>41</v>
      </c>
      <c r="L248" s="9" t="s">
        <v>383</v>
      </c>
      <c r="M248" s="9" t="s">
        <v>42</v>
      </c>
      <c r="N248" s="9" t="s">
        <v>43</v>
      </c>
      <c r="O248" s="10" t="s">
        <v>300</v>
      </c>
      <c r="P248" s="9" t="s">
        <v>301</v>
      </c>
      <c r="Q248" s="9">
        <v>796</v>
      </c>
      <c r="R248" s="9" t="s">
        <v>54</v>
      </c>
      <c r="S248" s="14">
        <v>62</v>
      </c>
      <c r="T248" s="1">
        <v>674</v>
      </c>
      <c r="U248" s="1">
        <v>0</v>
      </c>
      <c r="V248" s="1">
        <f t="shared" si="84"/>
        <v>0</v>
      </c>
      <c r="W248" s="16"/>
      <c r="X248" s="16">
        <v>2018</v>
      </c>
      <c r="Y248" s="8" t="s">
        <v>848</v>
      </c>
      <c r="Z248" s="43"/>
      <c r="AA248" s="43"/>
      <c r="AB248" s="43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</row>
    <row r="249" spans="1:39" ht="51" x14ac:dyDescent="0.25">
      <c r="A249" s="34"/>
      <c r="B249" s="9" t="s">
        <v>960</v>
      </c>
      <c r="C249" s="9" t="s">
        <v>36</v>
      </c>
      <c r="D249" s="9" t="s">
        <v>265</v>
      </c>
      <c r="E249" s="9" t="s">
        <v>111</v>
      </c>
      <c r="F249" s="9" t="s">
        <v>961</v>
      </c>
      <c r="G249" s="9" t="s">
        <v>266</v>
      </c>
      <c r="H249" s="9" t="s">
        <v>40</v>
      </c>
      <c r="I249" s="9">
        <v>0</v>
      </c>
      <c r="J249" s="5">
        <v>710000000</v>
      </c>
      <c r="K249" s="9" t="s">
        <v>41</v>
      </c>
      <c r="L249" s="9" t="s">
        <v>383</v>
      </c>
      <c r="M249" s="9" t="s">
        <v>42</v>
      </c>
      <c r="N249" s="9" t="s">
        <v>43</v>
      </c>
      <c r="O249" s="10" t="s">
        <v>300</v>
      </c>
      <c r="P249" s="9" t="s">
        <v>301</v>
      </c>
      <c r="Q249" s="9">
        <v>796</v>
      </c>
      <c r="R249" s="9" t="s">
        <v>54</v>
      </c>
      <c r="S249" s="14">
        <v>62</v>
      </c>
      <c r="T249" s="1">
        <v>674</v>
      </c>
      <c r="U249" s="1">
        <f t="shared" ref="U249" si="105">S249*T249</f>
        <v>41788</v>
      </c>
      <c r="V249" s="1">
        <f t="shared" si="84"/>
        <v>46802.559999999998</v>
      </c>
      <c r="W249" s="16"/>
      <c r="X249" s="16">
        <v>2018</v>
      </c>
      <c r="Y249" s="8"/>
      <c r="Z249" s="43"/>
      <c r="AA249" s="43"/>
      <c r="AB249" s="43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</row>
    <row r="250" spans="1:39" ht="51" x14ac:dyDescent="0.25">
      <c r="A250" s="34"/>
      <c r="B250" s="9" t="s">
        <v>505</v>
      </c>
      <c r="C250" s="9" t="s">
        <v>36</v>
      </c>
      <c r="D250" s="9" t="s">
        <v>268</v>
      </c>
      <c r="E250" s="9" t="s">
        <v>414</v>
      </c>
      <c r="F250" s="9" t="s">
        <v>415</v>
      </c>
      <c r="G250" s="9"/>
      <c r="H250" s="9" t="s">
        <v>40</v>
      </c>
      <c r="I250" s="9">
        <v>0</v>
      </c>
      <c r="J250" s="5">
        <v>710000000</v>
      </c>
      <c r="K250" s="9" t="s">
        <v>41</v>
      </c>
      <c r="L250" s="9" t="s">
        <v>383</v>
      </c>
      <c r="M250" s="9" t="s">
        <v>42</v>
      </c>
      <c r="N250" s="9" t="s">
        <v>43</v>
      </c>
      <c r="O250" s="10" t="s">
        <v>300</v>
      </c>
      <c r="P250" s="9" t="s">
        <v>301</v>
      </c>
      <c r="Q250" s="9">
        <v>796</v>
      </c>
      <c r="R250" s="9" t="s">
        <v>54</v>
      </c>
      <c r="S250" s="14">
        <v>3</v>
      </c>
      <c r="T250" s="1">
        <v>165</v>
      </c>
      <c r="U250" s="1">
        <v>0</v>
      </c>
      <c r="V250" s="1">
        <f t="shared" si="84"/>
        <v>0</v>
      </c>
      <c r="W250" s="16"/>
      <c r="X250" s="16">
        <v>2018</v>
      </c>
      <c r="Y250" s="8" t="s">
        <v>848</v>
      </c>
      <c r="Z250" s="43"/>
      <c r="AA250" s="43"/>
      <c r="AB250" s="43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</row>
    <row r="251" spans="1:39" ht="58.5" customHeight="1" x14ac:dyDescent="0.25">
      <c r="A251" s="34"/>
      <c r="B251" s="9" t="s">
        <v>962</v>
      </c>
      <c r="C251" s="9" t="s">
        <v>36</v>
      </c>
      <c r="D251" s="9" t="s">
        <v>268</v>
      </c>
      <c r="E251" s="9" t="s">
        <v>414</v>
      </c>
      <c r="F251" s="9" t="s">
        <v>963</v>
      </c>
      <c r="G251" s="9" t="s">
        <v>415</v>
      </c>
      <c r="H251" s="9" t="s">
        <v>40</v>
      </c>
      <c r="I251" s="9">
        <v>0</v>
      </c>
      <c r="J251" s="5">
        <v>710000000</v>
      </c>
      <c r="K251" s="9" t="s">
        <v>41</v>
      </c>
      <c r="L251" s="9" t="s">
        <v>383</v>
      </c>
      <c r="M251" s="9" t="s">
        <v>42</v>
      </c>
      <c r="N251" s="9" t="s">
        <v>43</v>
      </c>
      <c r="O251" s="10" t="s">
        <v>300</v>
      </c>
      <c r="P251" s="9" t="s">
        <v>301</v>
      </c>
      <c r="Q251" s="9">
        <v>796</v>
      </c>
      <c r="R251" s="9" t="s">
        <v>54</v>
      </c>
      <c r="S251" s="14">
        <v>3</v>
      </c>
      <c r="T251" s="1">
        <v>165</v>
      </c>
      <c r="U251" s="1">
        <f t="shared" ref="U251" si="106">S251*T251</f>
        <v>495</v>
      </c>
      <c r="V251" s="1">
        <f t="shared" si="84"/>
        <v>554.4</v>
      </c>
      <c r="W251" s="16"/>
      <c r="X251" s="16">
        <v>2018</v>
      </c>
      <c r="Y251" s="8"/>
      <c r="Z251" s="43"/>
      <c r="AA251" s="43"/>
      <c r="AB251" s="43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</row>
    <row r="252" spans="1:39" ht="51" x14ac:dyDescent="0.25">
      <c r="A252" s="34"/>
      <c r="B252" s="9" t="s">
        <v>509</v>
      </c>
      <c r="C252" s="9" t="s">
        <v>36</v>
      </c>
      <c r="D252" s="9" t="s">
        <v>417</v>
      </c>
      <c r="E252" s="9" t="s">
        <v>418</v>
      </c>
      <c r="F252" s="9" t="s">
        <v>816</v>
      </c>
      <c r="G252" s="9"/>
      <c r="H252" s="9" t="s">
        <v>40</v>
      </c>
      <c r="I252" s="9">
        <v>0</v>
      </c>
      <c r="J252" s="5">
        <v>710000000</v>
      </c>
      <c r="K252" s="9" t="s">
        <v>41</v>
      </c>
      <c r="L252" s="9" t="s">
        <v>383</v>
      </c>
      <c r="M252" s="9" t="s">
        <v>42</v>
      </c>
      <c r="N252" s="9" t="s">
        <v>43</v>
      </c>
      <c r="O252" s="10" t="s">
        <v>364</v>
      </c>
      <c r="P252" s="9" t="s">
        <v>301</v>
      </c>
      <c r="Q252" s="9">
        <v>796</v>
      </c>
      <c r="R252" s="9" t="s">
        <v>54</v>
      </c>
      <c r="S252" s="14">
        <v>10</v>
      </c>
      <c r="T252" s="1">
        <v>35714</v>
      </c>
      <c r="U252" s="1">
        <v>0</v>
      </c>
      <c r="V252" s="1">
        <f t="shared" si="84"/>
        <v>0</v>
      </c>
      <c r="W252" s="16"/>
      <c r="X252" s="16">
        <v>2018</v>
      </c>
      <c r="Y252" s="8" t="s">
        <v>848</v>
      </c>
      <c r="Z252" s="43"/>
      <c r="AA252" s="43"/>
      <c r="AB252" s="43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</row>
    <row r="253" spans="1:39" ht="54.75" customHeight="1" x14ac:dyDescent="0.25">
      <c r="A253" s="34"/>
      <c r="B253" s="9" t="s">
        <v>965</v>
      </c>
      <c r="C253" s="9" t="s">
        <v>36</v>
      </c>
      <c r="D253" s="9" t="s">
        <v>417</v>
      </c>
      <c r="E253" s="9" t="s">
        <v>418</v>
      </c>
      <c r="F253" s="9" t="s">
        <v>964</v>
      </c>
      <c r="G253" s="9" t="s">
        <v>816</v>
      </c>
      <c r="H253" s="9" t="s">
        <v>40</v>
      </c>
      <c r="I253" s="9">
        <v>0</v>
      </c>
      <c r="J253" s="5">
        <v>710000000</v>
      </c>
      <c r="K253" s="9" t="s">
        <v>41</v>
      </c>
      <c r="L253" s="9" t="s">
        <v>383</v>
      </c>
      <c r="M253" s="9" t="s">
        <v>42</v>
      </c>
      <c r="N253" s="9" t="s">
        <v>43</v>
      </c>
      <c r="O253" s="10" t="s">
        <v>364</v>
      </c>
      <c r="P253" s="9" t="s">
        <v>301</v>
      </c>
      <c r="Q253" s="9">
        <v>796</v>
      </c>
      <c r="R253" s="9" t="s">
        <v>54</v>
      </c>
      <c r="S253" s="14">
        <v>10</v>
      </c>
      <c r="T253" s="1">
        <v>35714</v>
      </c>
      <c r="U253" s="1">
        <f t="shared" ref="U253" si="107">S253*T253</f>
        <v>357140</v>
      </c>
      <c r="V253" s="1">
        <f t="shared" si="84"/>
        <v>399996.8</v>
      </c>
      <c r="W253" s="16"/>
      <c r="X253" s="16">
        <v>2018</v>
      </c>
      <c r="Y253" s="8"/>
      <c r="Z253" s="43"/>
      <c r="AA253" s="43"/>
      <c r="AB253" s="43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</row>
    <row r="254" spans="1:39" ht="51" x14ac:dyDescent="0.25">
      <c r="A254" s="34"/>
      <c r="B254" s="9" t="s">
        <v>513</v>
      </c>
      <c r="C254" s="9" t="s">
        <v>36</v>
      </c>
      <c r="D254" s="9" t="s">
        <v>276</v>
      </c>
      <c r="E254" s="9" t="s">
        <v>420</v>
      </c>
      <c r="F254" s="9" t="s">
        <v>421</v>
      </c>
      <c r="G254" s="9"/>
      <c r="H254" s="9" t="s">
        <v>40</v>
      </c>
      <c r="I254" s="9">
        <v>0</v>
      </c>
      <c r="J254" s="5">
        <v>710000000</v>
      </c>
      <c r="K254" s="9" t="s">
        <v>41</v>
      </c>
      <c r="L254" s="9" t="s">
        <v>383</v>
      </c>
      <c r="M254" s="9" t="s">
        <v>42</v>
      </c>
      <c r="N254" s="9" t="s">
        <v>43</v>
      </c>
      <c r="O254" s="10" t="s">
        <v>364</v>
      </c>
      <c r="P254" s="9" t="s">
        <v>301</v>
      </c>
      <c r="Q254" s="9">
        <v>796</v>
      </c>
      <c r="R254" s="9" t="s">
        <v>54</v>
      </c>
      <c r="S254" s="14">
        <v>9</v>
      </c>
      <c r="T254" s="1">
        <v>31250</v>
      </c>
      <c r="U254" s="1">
        <v>0</v>
      </c>
      <c r="V254" s="1">
        <f t="shared" si="84"/>
        <v>0</v>
      </c>
      <c r="W254" s="16"/>
      <c r="X254" s="16">
        <v>2018</v>
      </c>
      <c r="Y254" s="8" t="s">
        <v>848</v>
      </c>
      <c r="Z254" s="43"/>
      <c r="AA254" s="43"/>
      <c r="AB254" s="43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</row>
    <row r="255" spans="1:39" ht="51" x14ac:dyDescent="0.25">
      <c r="A255" s="34"/>
      <c r="B255" s="9" t="s">
        <v>966</v>
      </c>
      <c r="C255" s="9" t="s">
        <v>36</v>
      </c>
      <c r="D255" s="9" t="s">
        <v>276</v>
      </c>
      <c r="E255" s="9" t="s">
        <v>420</v>
      </c>
      <c r="F255" s="9" t="s">
        <v>967</v>
      </c>
      <c r="G255" s="9" t="s">
        <v>421</v>
      </c>
      <c r="H255" s="9" t="s">
        <v>40</v>
      </c>
      <c r="I255" s="9">
        <v>0</v>
      </c>
      <c r="J255" s="5">
        <v>710000000</v>
      </c>
      <c r="K255" s="9" t="s">
        <v>41</v>
      </c>
      <c r="L255" s="9" t="s">
        <v>383</v>
      </c>
      <c r="M255" s="9" t="s">
        <v>42</v>
      </c>
      <c r="N255" s="9" t="s">
        <v>43</v>
      </c>
      <c r="O255" s="10" t="s">
        <v>364</v>
      </c>
      <c r="P255" s="9" t="s">
        <v>301</v>
      </c>
      <c r="Q255" s="9">
        <v>796</v>
      </c>
      <c r="R255" s="9" t="s">
        <v>54</v>
      </c>
      <c r="S255" s="14">
        <v>9</v>
      </c>
      <c r="T255" s="1">
        <v>31250</v>
      </c>
      <c r="U255" s="1">
        <f t="shared" ref="U255" si="108">S255*T255</f>
        <v>281250</v>
      </c>
      <c r="V255" s="1">
        <f t="shared" si="84"/>
        <v>315000</v>
      </c>
      <c r="W255" s="16"/>
      <c r="X255" s="16">
        <v>2018</v>
      </c>
      <c r="Y255" s="8"/>
      <c r="Z255" s="43"/>
      <c r="AA255" s="43"/>
      <c r="AB255" s="43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</row>
    <row r="256" spans="1:39" ht="51" x14ac:dyDescent="0.25">
      <c r="A256" s="34"/>
      <c r="B256" s="9" t="s">
        <v>517</v>
      </c>
      <c r="C256" s="9" t="s">
        <v>36</v>
      </c>
      <c r="D256" s="9" t="s">
        <v>279</v>
      </c>
      <c r="E256" s="9" t="s">
        <v>280</v>
      </c>
      <c r="F256" s="9" t="s">
        <v>423</v>
      </c>
      <c r="G256" s="9"/>
      <c r="H256" s="9" t="s">
        <v>40</v>
      </c>
      <c r="I256" s="9">
        <v>0</v>
      </c>
      <c r="J256" s="5">
        <v>710000000</v>
      </c>
      <c r="K256" s="9" t="s">
        <v>41</v>
      </c>
      <c r="L256" s="9" t="s">
        <v>657</v>
      </c>
      <c r="M256" s="9" t="s">
        <v>42</v>
      </c>
      <c r="N256" s="9" t="s">
        <v>43</v>
      </c>
      <c r="O256" s="10" t="s">
        <v>364</v>
      </c>
      <c r="P256" s="9" t="s">
        <v>301</v>
      </c>
      <c r="Q256" s="9">
        <v>796</v>
      </c>
      <c r="R256" s="9" t="s">
        <v>54</v>
      </c>
      <c r="S256" s="14">
        <v>31</v>
      </c>
      <c r="T256" s="1">
        <v>6964</v>
      </c>
      <c r="U256" s="1">
        <v>0</v>
      </c>
      <c r="V256" s="1">
        <f t="shared" si="84"/>
        <v>0</v>
      </c>
      <c r="W256" s="16"/>
      <c r="X256" s="16">
        <v>2018</v>
      </c>
      <c r="Y256" s="8" t="s">
        <v>835</v>
      </c>
      <c r="Z256" s="43"/>
      <c r="AA256" s="43"/>
      <c r="AB256" s="43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</row>
    <row r="257" spans="1:39" ht="51" x14ac:dyDescent="0.25">
      <c r="A257" s="34"/>
      <c r="B257" s="9" t="s">
        <v>1138</v>
      </c>
      <c r="C257" s="9" t="s">
        <v>36</v>
      </c>
      <c r="D257" s="9" t="s">
        <v>279</v>
      </c>
      <c r="E257" s="9" t="s">
        <v>280</v>
      </c>
      <c r="F257" s="9" t="s">
        <v>423</v>
      </c>
      <c r="G257" s="9"/>
      <c r="H257" s="9" t="s">
        <v>40</v>
      </c>
      <c r="I257" s="9">
        <v>0</v>
      </c>
      <c r="J257" s="5">
        <v>710000000</v>
      </c>
      <c r="K257" s="9" t="s">
        <v>41</v>
      </c>
      <c r="L257" s="9" t="s">
        <v>1124</v>
      </c>
      <c r="M257" s="9" t="s">
        <v>42</v>
      </c>
      <c r="N257" s="9" t="s">
        <v>43</v>
      </c>
      <c r="O257" s="10" t="s">
        <v>364</v>
      </c>
      <c r="P257" s="9" t="s">
        <v>301</v>
      </c>
      <c r="Q257" s="9">
        <v>796</v>
      </c>
      <c r="R257" s="9" t="s">
        <v>54</v>
      </c>
      <c r="S257" s="14">
        <v>31</v>
      </c>
      <c r="T257" s="1">
        <v>6964</v>
      </c>
      <c r="U257" s="1">
        <f t="shared" ref="U257" si="109">S257*T257</f>
        <v>215884</v>
      </c>
      <c r="V257" s="1">
        <f t="shared" ref="V257" si="110">U257+(U257*12%)</f>
        <v>241790.07999999999</v>
      </c>
      <c r="W257" s="16"/>
      <c r="X257" s="16">
        <v>2018</v>
      </c>
      <c r="Y257" s="8"/>
      <c r="Z257" s="43"/>
      <c r="AA257" s="43"/>
      <c r="AB257" s="43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</row>
    <row r="258" spans="1:39" ht="51" x14ac:dyDescent="0.25">
      <c r="A258" s="34"/>
      <c r="B258" s="9" t="s">
        <v>518</v>
      </c>
      <c r="C258" s="9" t="s">
        <v>36</v>
      </c>
      <c r="D258" s="9" t="s">
        <v>425</v>
      </c>
      <c r="E258" s="9" t="s">
        <v>284</v>
      </c>
      <c r="F258" s="9" t="s">
        <v>426</v>
      </c>
      <c r="G258" s="9"/>
      <c r="H258" s="9" t="s">
        <v>40</v>
      </c>
      <c r="I258" s="9">
        <v>0</v>
      </c>
      <c r="J258" s="5">
        <v>710000000</v>
      </c>
      <c r="K258" s="9" t="s">
        <v>41</v>
      </c>
      <c r="L258" s="9" t="s">
        <v>383</v>
      </c>
      <c r="M258" s="9" t="s">
        <v>42</v>
      </c>
      <c r="N258" s="9" t="s">
        <v>43</v>
      </c>
      <c r="O258" s="10" t="s">
        <v>364</v>
      </c>
      <c r="P258" s="9" t="s">
        <v>301</v>
      </c>
      <c r="Q258" s="9">
        <v>796</v>
      </c>
      <c r="R258" s="9" t="s">
        <v>54</v>
      </c>
      <c r="S258" s="14">
        <v>840</v>
      </c>
      <c r="T258" s="1">
        <v>267</v>
      </c>
      <c r="U258" s="1">
        <v>0</v>
      </c>
      <c r="V258" s="1">
        <f t="shared" si="84"/>
        <v>0</v>
      </c>
      <c r="W258" s="16"/>
      <c r="X258" s="16">
        <v>2018</v>
      </c>
      <c r="Y258" s="8" t="s">
        <v>835</v>
      </c>
      <c r="Z258" s="43"/>
      <c r="AA258" s="43"/>
      <c r="AB258" s="43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</row>
    <row r="259" spans="1:39" ht="51" x14ac:dyDescent="0.25">
      <c r="A259" s="34"/>
      <c r="B259" s="9" t="s">
        <v>968</v>
      </c>
      <c r="C259" s="9" t="s">
        <v>36</v>
      </c>
      <c r="D259" s="9" t="s">
        <v>425</v>
      </c>
      <c r="E259" s="9" t="s">
        <v>284</v>
      </c>
      <c r="F259" s="9" t="s">
        <v>426</v>
      </c>
      <c r="G259" s="9"/>
      <c r="H259" s="9" t="s">
        <v>40</v>
      </c>
      <c r="I259" s="9">
        <v>0</v>
      </c>
      <c r="J259" s="5">
        <v>710000000</v>
      </c>
      <c r="K259" s="9" t="s">
        <v>41</v>
      </c>
      <c r="L259" s="9" t="s">
        <v>657</v>
      </c>
      <c r="M259" s="9" t="s">
        <v>42</v>
      </c>
      <c r="N259" s="9" t="s">
        <v>43</v>
      </c>
      <c r="O259" s="10" t="s">
        <v>364</v>
      </c>
      <c r="P259" s="9" t="s">
        <v>301</v>
      </c>
      <c r="Q259" s="9">
        <v>796</v>
      </c>
      <c r="R259" s="9" t="s">
        <v>54</v>
      </c>
      <c r="S259" s="14">
        <v>840</v>
      </c>
      <c r="T259" s="1">
        <v>267</v>
      </c>
      <c r="U259" s="1">
        <v>0</v>
      </c>
      <c r="V259" s="1">
        <f t="shared" si="84"/>
        <v>0</v>
      </c>
      <c r="W259" s="16"/>
      <c r="X259" s="16">
        <v>2018</v>
      </c>
      <c r="Y259" s="8" t="s">
        <v>835</v>
      </c>
      <c r="Z259" s="43"/>
      <c r="AA259" s="43"/>
      <c r="AB259" s="43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</row>
    <row r="260" spans="1:39" ht="51" x14ac:dyDescent="0.25">
      <c r="A260" s="34"/>
      <c r="B260" s="9" t="s">
        <v>1175</v>
      </c>
      <c r="C260" s="9" t="s">
        <v>36</v>
      </c>
      <c r="D260" s="9" t="s">
        <v>425</v>
      </c>
      <c r="E260" s="9" t="s">
        <v>284</v>
      </c>
      <c r="F260" s="9" t="s">
        <v>426</v>
      </c>
      <c r="G260" s="9"/>
      <c r="H260" s="9" t="s">
        <v>40</v>
      </c>
      <c r="I260" s="9">
        <v>0</v>
      </c>
      <c r="J260" s="5">
        <v>710000000</v>
      </c>
      <c r="K260" s="9" t="s">
        <v>41</v>
      </c>
      <c r="L260" s="9" t="s">
        <v>1124</v>
      </c>
      <c r="M260" s="9" t="s">
        <v>42</v>
      </c>
      <c r="N260" s="9" t="s">
        <v>43</v>
      </c>
      <c r="O260" s="10" t="s">
        <v>364</v>
      </c>
      <c r="P260" s="9" t="s">
        <v>301</v>
      </c>
      <c r="Q260" s="9">
        <v>796</v>
      </c>
      <c r="R260" s="9" t="s">
        <v>54</v>
      </c>
      <c r="S260" s="14">
        <v>840</v>
      </c>
      <c r="T260" s="1">
        <v>267</v>
      </c>
      <c r="U260" s="1">
        <f t="shared" ref="U260" si="111">S260*T260</f>
        <v>224280</v>
      </c>
      <c r="V260" s="1">
        <f t="shared" ref="V260" si="112">U260+(U260*12%)</f>
        <v>251193.60000000001</v>
      </c>
      <c r="W260" s="16"/>
      <c r="X260" s="16">
        <v>2018</v>
      </c>
      <c r="Y260" s="8"/>
      <c r="Z260" s="43"/>
      <c r="AA260" s="43"/>
      <c r="AB260" s="43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</row>
    <row r="261" spans="1:39" ht="51" x14ac:dyDescent="0.25">
      <c r="A261" s="34"/>
      <c r="B261" s="9" t="s">
        <v>521</v>
      </c>
      <c r="C261" s="9" t="s">
        <v>36</v>
      </c>
      <c r="D261" s="9" t="s">
        <v>287</v>
      </c>
      <c r="E261" s="9" t="s">
        <v>288</v>
      </c>
      <c r="F261" s="9" t="s">
        <v>428</v>
      </c>
      <c r="G261" s="9"/>
      <c r="H261" s="9" t="s">
        <v>40</v>
      </c>
      <c r="I261" s="9">
        <v>0</v>
      </c>
      <c r="J261" s="5">
        <v>710000000</v>
      </c>
      <c r="K261" s="9" t="s">
        <v>41</v>
      </c>
      <c r="L261" s="9" t="s">
        <v>657</v>
      </c>
      <c r="M261" s="9" t="s">
        <v>42</v>
      </c>
      <c r="N261" s="9" t="s">
        <v>43</v>
      </c>
      <c r="O261" s="10" t="s">
        <v>364</v>
      </c>
      <c r="P261" s="9" t="s">
        <v>301</v>
      </c>
      <c r="Q261" s="9">
        <v>796</v>
      </c>
      <c r="R261" s="9" t="s">
        <v>54</v>
      </c>
      <c r="S261" s="14">
        <v>10</v>
      </c>
      <c r="T261" s="1">
        <v>3392</v>
      </c>
      <c r="U261" s="1">
        <v>0</v>
      </c>
      <c r="V261" s="1">
        <f t="shared" si="84"/>
        <v>0</v>
      </c>
      <c r="W261" s="16"/>
      <c r="X261" s="16">
        <v>2018</v>
      </c>
      <c r="Y261" s="8" t="s">
        <v>848</v>
      </c>
      <c r="Z261" s="43"/>
      <c r="AA261" s="43"/>
      <c r="AB261" s="43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</row>
    <row r="262" spans="1:39" ht="51" x14ac:dyDescent="0.25">
      <c r="A262" s="34"/>
      <c r="B262" s="9" t="s">
        <v>969</v>
      </c>
      <c r="C262" s="9" t="s">
        <v>36</v>
      </c>
      <c r="D262" s="9" t="s">
        <v>287</v>
      </c>
      <c r="E262" s="9" t="s">
        <v>288</v>
      </c>
      <c r="F262" s="9" t="s">
        <v>970</v>
      </c>
      <c r="G262" s="9" t="s">
        <v>428</v>
      </c>
      <c r="H262" s="9" t="s">
        <v>40</v>
      </c>
      <c r="I262" s="9">
        <v>0</v>
      </c>
      <c r="J262" s="5">
        <v>710000000</v>
      </c>
      <c r="K262" s="9" t="s">
        <v>41</v>
      </c>
      <c r="L262" s="9" t="s">
        <v>657</v>
      </c>
      <c r="M262" s="9" t="s">
        <v>42</v>
      </c>
      <c r="N262" s="9" t="s">
        <v>43</v>
      </c>
      <c r="O262" s="10" t="s">
        <v>364</v>
      </c>
      <c r="P262" s="9" t="s">
        <v>301</v>
      </c>
      <c r="Q262" s="9">
        <v>796</v>
      </c>
      <c r="R262" s="9" t="s">
        <v>54</v>
      </c>
      <c r="S262" s="14">
        <v>10</v>
      </c>
      <c r="T262" s="1">
        <v>3392</v>
      </c>
      <c r="U262" s="1">
        <v>0</v>
      </c>
      <c r="V262" s="1">
        <f t="shared" si="84"/>
        <v>0</v>
      </c>
      <c r="W262" s="16"/>
      <c r="X262" s="16">
        <v>2018</v>
      </c>
      <c r="Y262" s="8" t="s">
        <v>835</v>
      </c>
      <c r="Z262" s="43"/>
      <c r="AA262" s="43"/>
      <c r="AB262" s="43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</row>
    <row r="263" spans="1:39" ht="51" x14ac:dyDescent="0.25">
      <c r="A263" s="34"/>
      <c r="B263" s="9" t="s">
        <v>1139</v>
      </c>
      <c r="C263" s="9" t="s">
        <v>36</v>
      </c>
      <c r="D263" s="9" t="s">
        <v>287</v>
      </c>
      <c r="E263" s="9" t="s">
        <v>288</v>
      </c>
      <c r="F263" s="9" t="s">
        <v>970</v>
      </c>
      <c r="G263" s="9" t="s">
        <v>428</v>
      </c>
      <c r="H263" s="9" t="s">
        <v>40</v>
      </c>
      <c r="I263" s="9">
        <v>0</v>
      </c>
      <c r="J263" s="5">
        <v>710000000</v>
      </c>
      <c r="K263" s="9" t="s">
        <v>41</v>
      </c>
      <c r="L263" s="9" t="s">
        <v>1124</v>
      </c>
      <c r="M263" s="9" t="s">
        <v>42</v>
      </c>
      <c r="N263" s="9" t="s">
        <v>43</v>
      </c>
      <c r="O263" s="10" t="s">
        <v>364</v>
      </c>
      <c r="P263" s="9" t="s">
        <v>301</v>
      </c>
      <c r="Q263" s="9">
        <v>796</v>
      </c>
      <c r="R263" s="9" t="s">
        <v>54</v>
      </c>
      <c r="S263" s="14">
        <v>10</v>
      </c>
      <c r="T263" s="1">
        <v>3392</v>
      </c>
      <c r="U263" s="1">
        <f t="shared" ref="U263" si="113">S263*T263</f>
        <v>33920</v>
      </c>
      <c r="V263" s="1">
        <f t="shared" ref="V263" si="114">U263+(U263*12%)</f>
        <v>37990.400000000001</v>
      </c>
      <c r="W263" s="16"/>
      <c r="X263" s="16">
        <v>2018</v>
      </c>
      <c r="Y263" s="8"/>
      <c r="Z263" s="43"/>
      <c r="AA263" s="43"/>
      <c r="AB263" s="43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</row>
    <row r="264" spans="1:39" ht="51" x14ac:dyDescent="0.25">
      <c r="A264" s="34"/>
      <c r="B264" s="9" t="s">
        <v>523</v>
      </c>
      <c r="C264" s="9" t="s">
        <v>36</v>
      </c>
      <c r="D264" s="9" t="s">
        <v>291</v>
      </c>
      <c r="E264" s="9" t="s">
        <v>430</v>
      </c>
      <c r="F264" s="9" t="s">
        <v>431</v>
      </c>
      <c r="G264" s="9"/>
      <c r="H264" s="9" t="s">
        <v>40</v>
      </c>
      <c r="I264" s="9">
        <v>0</v>
      </c>
      <c r="J264" s="5">
        <v>710000000</v>
      </c>
      <c r="K264" s="9" t="s">
        <v>41</v>
      </c>
      <c r="L264" s="9" t="s">
        <v>657</v>
      </c>
      <c r="M264" s="9" t="s">
        <v>42</v>
      </c>
      <c r="N264" s="9" t="s">
        <v>43</v>
      </c>
      <c r="O264" s="10" t="s">
        <v>364</v>
      </c>
      <c r="P264" s="9" t="s">
        <v>301</v>
      </c>
      <c r="Q264" s="9">
        <v>796</v>
      </c>
      <c r="R264" s="9" t="s">
        <v>54</v>
      </c>
      <c r="S264" s="14">
        <v>10</v>
      </c>
      <c r="T264" s="1">
        <v>2232</v>
      </c>
      <c r="U264" s="1">
        <v>0</v>
      </c>
      <c r="V264" s="1">
        <f t="shared" si="84"/>
        <v>0</v>
      </c>
      <c r="W264" s="16"/>
      <c r="X264" s="16">
        <v>2018</v>
      </c>
      <c r="Y264" s="8" t="s">
        <v>973</v>
      </c>
      <c r="Z264" s="43"/>
      <c r="AA264" s="43"/>
      <c r="AB264" s="43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</row>
    <row r="265" spans="1:39" ht="57" customHeight="1" x14ac:dyDescent="0.25">
      <c r="A265" s="34"/>
      <c r="B265" s="9" t="s">
        <v>971</v>
      </c>
      <c r="C265" s="9" t="s">
        <v>36</v>
      </c>
      <c r="D265" s="9" t="s">
        <v>291</v>
      </c>
      <c r="E265" s="9" t="s">
        <v>972</v>
      </c>
      <c r="F265" s="9" t="s">
        <v>431</v>
      </c>
      <c r="G265" s="9"/>
      <c r="H265" s="9" t="s">
        <v>40</v>
      </c>
      <c r="I265" s="9">
        <v>0</v>
      </c>
      <c r="J265" s="5">
        <v>710000000</v>
      </c>
      <c r="K265" s="9" t="s">
        <v>41</v>
      </c>
      <c r="L265" s="9" t="s">
        <v>657</v>
      </c>
      <c r="M265" s="9" t="s">
        <v>42</v>
      </c>
      <c r="N265" s="9" t="s">
        <v>43</v>
      </c>
      <c r="O265" s="10" t="s">
        <v>364</v>
      </c>
      <c r="P265" s="9" t="s">
        <v>301</v>
      </c>
      <c r="Q265" s="9">
        <v>796</v>
      </c>
      <c r="R265" s="9" t="s">
        <v>54</v>
      </c>
      <c r="S265" s="14">
        <v>10</v>
      </c>
      <c r="T265" s="1">
        <v>2232</v>
      </c>
      <c r="U265" s="1">
        <v>0</v>
      </c>
      <c r="V265" s="1">
        <f t="shared" si="84"/>
        <v>0</v>
      </c>
      <c r="W265" s="16"/>
      <c r="X265" s="16">
        <v>2018</v>
      </c>
      <c r="Y265" s="8" t="s">
        <v>835</v>
      </c>
      <c r="Z265" s="43"/>
      <c r="AA265" s="43"/>
      <c r="AB265" s="43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</row>
    <row r="266" spans="1:39" ht="57" customHeight="1" x14ac:dyDescent="0.25">
      <c r="A266" s="34"/>
      <c r="B266" s="9" t="s">
        <v>1140</v>
      </c>
      <c r="C266" s="9" t="s">
        <v>36</v>
      </c>
      <c r="D266" s="9" t="s">
        <v>291</v>
      </c>
      <c r="E266" s="9" t="s">
        <v>972</v>
      </c>
      <c r="F266" s="9" t="s">
        <v>431</v>
      </c>
      <c r="G266" s="9"/>
      <c r="H266" s="9" t="s">
        <v>40</v>
      </c>
      <c r="I266" s="9">
        <v>0</v>
      </c>
      <c r="J266" s="5">
        <v>710000000</v>
      </c>
      <c r="K266" s="9" t="s">
        <v>41</v>
      </c>
      <c r="L266" s="9" t="s">
        <v>1124</v>
      </c>
      <c r="M266" s="9" t="s">
        <v>42</v>
      </c>
      <c r="N266" s="9" t="s">
        <v>43</v>
      </c>
      <c r="O266" s="10" t="s">
        <v>364</v>
      </c>
      <c r="P266" s="9" t="s">
        <v>301</v>
      </c>
      <c r="Q266" s="9">
        <v>796</v>
      </c>
      <c r="R266" s="9" t="s">
        <v>54</v>
      </c>
      <c r="S266" s="14">
        <v>10</v>
      </c>
      <c r="T266" s="1">
        <v>2232</v>
      </c>
      <c r="U266" s="1">
        <f t="shared" ref="U266" si="115">S266*T266</f>
        <v>22320</v>
      </c>
      <c r="V266" s="1">
        <f t="shared" ref="V266" si="116">U266+(U266*12%)</f>
        <v>24998.400000000001</v>
      </c>
      <c r="W266" s="16"/>
      <c r="X266" s="16">
        <v>2018</v>
      </c>
      <c r="Y266" s="8"/>
      <c r="Z266" s="43"/>
      <c r="AA266" s="43"/>
      <c r="AB266" s="43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</row>
    <row r="267" spans="1:39" ht="51" x14ac:dyDescent="0.25">
      <c r="A267" s="34"/>
      <c r="B267" s="9" t="s">
        <v>525</v>
      </c>
      <c r="C267" s="9" t="s">
        <v>36</v>
      </c>
      <c r="D267" s="9" t="s">
        <v>433</v>
      </c>
      <c r="E267" s="9" t="s">
        <v>434</v>
      </c>
      <c r="F267" s="9" t="s">
        <v>435</v>
      </c>
      <c r="G267" s="9"/>
      <c r="H267" s="9" t="s">
        <v>40</v>
      </c>
      <c r="I267" s="9">
        <v>0</v>
      </c>
      <c r="J267" s="5">
        <v>710000000</v>
      </c>
      <c r="K267" s="9" t="s">
        <v>41</v>
      </c>
      <c r="L267" s="9" t="s">
        <v>383</v>
      </c>
      <c r="M267" s="9" t="s">
        <v>42</v>
      </c>
      <c r="N267" s="9" t="s">
        <v>43</v>
      </c>
      <c r="O267" s="10" t="s">
        <v>364</v>
      </c>
      <c r="P267" s="9" t="s">
        <v>301</v>
      </c>
      <c r="Q267" s="9">
        <v>796</v>
      </c>
      <c r="R267" s="9" t="s">
        <v>54</v>
      </c>
      <c r="S267" s="14">
        <v>3</v>
      </c>
      <c r="T267" s="1">
        <v>31250</v>
      </c>
      <c r="U267" s="1">
        <v>0</v>
      </c>
      <c r="V267" s="1">
        <f t="shared" si="84"/>
        <v>0</v>
      </c>
      <c r="W267" s="16"/>
      <c r="X267" s="16">
        <v>2018</v>
      </c>
      <c r="Y267" s="8" t="s">
        <v>848</v>
      </c>
      <c r="Z267" s="43"/>
      <c r="AA267" s="43"/>
      <c r="AB267" s="43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</row>
    <row r="268" spans="1:39" ht="51" x14ac:dyDescent="0.25">
      <c r="A268" s="34"/>
      <c r="B268" s="9" t="s">
        <v>974</v>
      </c>
      <c r="C268" s="9" t="s">
        <v>36</v>
      </c>
      <c r="D268" s="9" t="s">
        <v>433</v>
      </c>
      <c r="E268" s="9" t="s">
        <v>434</v>
      </c>
      <c r="F268" s="9" t="s">
        <v>975</v>
      </c>
      <c r="G268" s="9" t="s">
        <v>435</v>
      </c>
      <c r="H268" s="9" t="s">
        <v>40</v>
      </c>
      <c r="I268" s="9">
        <v>0</v>
      </c>
      <c r="J268" s="5">
        <v>710000000</v>
      </c>
      <c r="K268" s="9" t="s">
        <v>41</v>
      </c>
      <c r="L268" s="9" t="s">
        <v>383</v>
      </c>
      <c r="M268" s="9" t="s">
        <v>42</v>
      </c>
      <c r="N268" s="9" t="s">
        <v>43</v>
      </c>
      <c r="O268" s="10" t="s">
        <v>364</v>
      </c>
      <c r="P268" s="9" t="s">
        <v>301</v>
      </c>
      <c r="Q268" s="9">
        <v>796</v>
      </c>
      <c r="R268" s="9" t="s">
        <v>54</v>
      </c>
      <c r="S268" s="14">
        <v>3</v>
      </c>
      <c r="T268" s="1">
        <v>31250</v>
      </c>
      <c r="U268" s="1">
        <f t="shared" ref="U268" si="117">S268*T268</f>
        <v>93750</v>
      </c>
      <c r="V268" s="1">
        <f t="shared" si="84"/>
        <v>105000</v>
      </c>
      <c r="W268" s="16"/>
      <c r="X268" s="16">
        <v>2018</v>
      </c>
      <c r="Y268" s="8"/>
      <c r="Z268" s="43"/>
      <c r="AA268" s="43"/>
      <c r="AB268" s="43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</row>
    <row r="269" spans="1:39" ht="76.5" x14ac:dyDescent="0.25">
      <c r="A269" s="34"/>
      <c r="B269" s="9" t="s">
        <v>527</v>
      </c>
      <c r="C269" s="17" t="s">
        <v>36</v>
      </c>
      <c r="D269" s="9" t="s">
        <v>295</v>
      </c>
      <c r="E269" s="9" t="s">
        <v>296</v>
      </c>
      <c r="F269" s="9" t="s">
        <v>437</v>
      </c>
      <c r="G269" s="9"/>
      <c r="H269" s="9" t="s">
        <v>438</v>
      </c>
      <c r="I269" s="9">
        <v>0</v>
      </c>
      <c r="J269" s="5">
        <v>710000000</v>
      </c>
      <c r="K269" s="9" t="s">
        <v>41</v>
      </c>
      <c r="L269" s="9" t="s">
        <v>383</v>
      </c>
      <c r="M269" s="9" t="s">
        <v>42</v>
      </c>
      <c r="N269" s="9" t="s">
        <v>43</v>
      </c>
      <c r="O269" s="10" t="s">
        <v>439</v>
      </c>
      <c r="P269" s="9" t="s">
        <v>301</v>
      </c>
      <c r="Q269" s="9">
        <v>796</v>
      </c>
      <c r="R269" s="9" t="s">
        <v>54</v>
      </c>
      <c r="S269" s="14">
        <v>15</v>
      </c>
      <c r="T269" s="1">
        <v>361607</v>
      </c>
      <c r="U269" s="1">
        <f t="shared" ref="U269:U365" si="118">S269*T269</f>
        <v>5424105</v>
      </c>
      <c r="V269" s="1">
        <f t="shared" si="84"/>
        <v>6074997.5999999996</v>
      </c>
      <c r="W269" s="16"/>
      <c r="X269" s="16">
        <v>2018</v>
      </c>
      <c r="Y269" s="8"/>
      <c r="Z269" s="43"/>
      <c r="AA269" s="43"/>
      <c r="AB269" s="43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</row>
    <row r="270" spans="1:39" ht="63.75" x14ac:dyDescent="0.25">
      <c r="A270" s="34"/>
      <c r="B270" s="9" t="s">
        <v>530</v>
      </c>
      <c r="C270" s="9" t="s">
        <v>36</v>
      </c>
      <c r="D270" s="9" t="s">
        <v>295</v>
      </c>
      <c r="E270" s="9" t="s">
        <v>296</v>
      </c>
      <c r="F270" s="9" t="s">
        <v>441</v>
      </c>
      <c r="G270" s="9"/>
      <c r="H270" s="9" t="s">
        <v>438</v>
      </c>
      <c r="I270" s="9">
        <v>0</v>
      </c>
      <c r="J270" s="5">
        <v>710000000</v>
      </c>
      <c r="K270" s="9" t="s">
        <v>41</v>
      </c>
      <c r="L270" s="9" t="s">
        <v>383</v>
      </c>
      <c r="M270" s="9" t="s">
        <v>42</v>
      </c>
      <c r="N270" s="9" t="s">
        <v>43</v>
      </c>
      <c r="O270" s="10" t="s">
        <v>439</v>
      </c>
      <c r="P270" s="9" t="s">
        <v>301</v>
      </c>
      <c r="Q270" s="9">
        <v>796</v>
      </c>
      <c r="R270" s="9" t="s">
        <v>54</v>
      </c>
      <c r="S270" s="14">
        <v>9</v>
      </c>
      <c r="T270" s="1">
        <v>319642</v>
      </c>
      <c r="U270" s="1">
        <f t="shared" si="118"/>
        <v>2876778</v>
      </c>
      <c r="V270" s="1">
        <f t="shared" si="84"/>
        <v>3221991.36</v>
      </c>
      <c r="W270" s="16"/>
      <c r="X270" s="16">
        <v>2018</v>
      </c>
      <c r="Y270" s="8"/>
      <c r="Z270" s="43"/>
      <c r="AA270" s="43"/>
      <c r="AB270" s="43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</row>
    <row r="271" spans="1:39" ht="51" x14ac:dyDescent="0.25">
      <c r="A271" s="34"/>
      <c r="B271" s="9" t="s">
        <v>534</v>
      </c>
      <c r="C271" s="9" t="s">
        <v>36</v>
      </c>
      <c r="D271" s="9" t="s">
        <v>443</v>
      </c>
      <c r="E271" s="9" t="s">
        <v>444</v>
      </c>
      <c r="F271" s="9" t="s">
        <v>827</v>
      </c>
      <c r="G271" s="9"/>
      <c r="H271" s="9" t="s">
        <v>584</v>
      </c>
      <c r="I271" s="9">
        <v>0</v>
      </c>
      <c r="J271" s="5">
        <v>710000000</v>
      </c>
      <c r="K271" s="9" t="s">
        <v>41</v>
      </c>
      <c r="L271" s="9" t="s">
        <v>299</v>
      </c>
      <c r="M271" s="9" t="s">
        <v>42</v>
      </c>
      <c r="N271" s="9" t="s">
        <v>43</v>
      </c>
      <c r="O271" s="10" t="s">
        <v>439</v>
      </c>
      <c r="P271" s="9" t="s">
        <v>301</v>
      </c>
      <c r="Q271" s="9">
        <v>796</v>
      </c>
      <c r="R271" s="9" t="s">
        <v>54</v>
      </c>
      <c r="S271" s="14">
        <v>9</v>
      </c>
      <c r="T271" s="1">
        <v>165178</v>
      </c>
      <c r="U271" s="1">
        <f t="shared" si="118"/>
        <v>1486602</v>
      </c>
      <c r="V271" s="1">
        <f t="shared" si="84"/>
        <v>1664994.24</v>
      </c>
      <c r="W271" s="16"/>
      <c r="X271" s="16">
        <v>2018</v>
      </c>
      <c r="Y271" s="8"/>
      <c r="Z271" s="43"/>
      <c r="AA271" s="43"/>
      <c r="AB271" s="43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</row>
    <row r="272" spans="1:39" ht="51" x14ac:dyDescent="0.25">
      <c r="A272" s="34"/>
      <c r="B272" s="9" t="s">
        <v>538</v>
      </c>
      <c r="C272" s="9" t="s">
        <v>36</v>
      </c>
      <c r="D272" s="9" t="s">
        <v>446</v>
      </c>
      <c r="E272" s="9" t="s">
        <v>447</v>
      </c>
      <c r="F272" s="9" t="s">
        <v>448</v>
      </c>
      <c r="G272" s="9"/>
      <c r="H272" s="9" t="s">
        <v>584</v>
      </c>
      <c r="I272" s="9">
        <v>0</v>
      </c>
      <c r="J272" s="5">
        <v>710000000</v>
      </c>
      <c r="K272" s="9" t="s">
        <v>41</v>
      </c>
      <c r="L272" s="9" t="s">
        <v>299</v>
      </c>
      <c r="M272" s="9" t="s">
        <v>42</v>
      </c>
      <c r="N272" s="9" t="s">
        <v>43</v>
      </c>
      <c r="O272" s="10" t="s">
        <v>439</v>
      </c>
      <c r="P272" s="9" t="s">
        <v>301</v>
      </c>
      <c r="Q272" s="9">
        <v>796</v>
      </c>
      <c r="R272" s="9" t="s">
        <v>54</v>
      </c>
      <c r="S272" s="14">
        <v>9</v>
      </c>
      <c r="T272" s="1">
        <v>55357</v>
      </c>
      <c r="U272" s="1">
        <f t="shared" si="118"/>
        <v>498213</v>
      </c>
      <c r="V272" s="1">
        <f t="shared" si="84"/>
        <v>557998.56000000006</v>
      </c>
      <c r="W272" s="16"/>
      <c r="X272" s="16">
        <v>2018</v>
      </c>
      <c r="Y272" s="8"/>
      <c r="Z272" s="43"/>
      <c r="AA272" s="43"/>
      <c r="AB272" s="43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</row>
    <row r="273" spans="1:39" ht="51" x14ac:dyDescent="0.25">
      <c r="A273" s="34"/>
      <c r="B273" s="9" t="s">
        <v>540</v>
      </c>
      <c r="C273" s="9" t="s">
        <v>36</v>
      </c>
      <c r="D273" s="9" t="s">
        <v>443</v>
      </c>
      <c r="E273" s="9" t="s">
        <v>444</v>
      </c>
      <c r="F273" s="9" t="s">
        <v>828</v>
      </c>
      <c r="G273" s="9"/>
      <c r="H273" s="9" t="s">
        <v>584</v>
      </c>
      <c r="I273" s="9">
        <v>0</v>
      </c>
      <c r="J273" s="5">
        <v>710000000</v>
      </c>
      <c r="K273" s="9" t="s">
        <v>41</v>
      </c>
      <c r="L273" s="9" t="s">
        <v>299</v>
      </c>
      <c r="M273" s="9" t="s">
        <v>42</v>
      </c>
      <c r="N273" s="9" t="s">
        <v>43</v>
      </c>
      <c r="O273" s="10" t="s">
        <v>439</v>
      </c>
      <c r="P273" s="9" t="s">
        <v>301</v>
      </c>
      <c r="Q273" s="9">
        <v>796</v>
      </c>
      <c r="R273" s="9" t="s">
        <v>54</v>
      </c>
      <c r="S273" s="14">
        <v>2</v>
      </c>
      <c r="T273" s="1">
        <v>196428</v>
      </c>
      <c r="U273" s="1">
        <f t="shared" si="118"/>
        <v>392856</v>
      </c>
      <c r="V273" s="1">
        <f t="shared" si="84"/>
        <v>439998.71999999997</v>
      </c>
      <c r="W273" s="16"/>
      <c r="X273" s="16">
        <v>2018</v>
      </c>
      <c r="Y273" s="8"/>
      <c r="Z273" s="43"/>
      <c r="AA273" s="43"/>
      <c r="AB273" s="43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</row>
    <row r="274" spans="1:39" ht="63.75" x14ac:dyDescent="0.25">
      <c r="A274" s="34"/>
      <c r="B274" s="9" t="s">
        <v>543</v>
      </c>
      <c r="C274" s="9" t="s">
        <v>36</v>
      </c>
      <c r="D274" s="9" t="s">
        <v>451</v>
      </c>
      <c r="E274" s="9" t="s">
        <v>452</v>
      </c>
      <c r="F274" s="9" t="s">
        <v>453</v>
      </c>
      <c r="G274" s="9"/>
      <c r="H274" s="9" t="s">
        <v>438</v>
      </c>
      <c r="I274" s="9">
        <v>0</v>
      </c>
      <c r="J274" s="5">
        <v>710000000</v>
      </c>
      <c r="K274" s="9" t="s">
        <v>41</v>
      </c>
      <c r="L274" s="9" t="s">
        <v>383</v>
      </c>
      <c r="M274" s="9" t="s">
        <v>42</v>
      </c>
      <c r="N274" s="9" t="s">
        <v>43</v>
      </c>
      <c r="O274" s="10" t="s">
        <v>439</v>
      </c>
      <c r="P274" s="9" t="s">
        <v>301</v>
      </c>
      <c r="Q274" s="9">
        <v>796</v>
      </c>
      <c r="R274" s="9" t="s">
        <v>54</v>
      </c>
      <c r="S274" s="14">
        <v>3</v>
      </c>
      <c r="T274" s="1">
        <v>357142</v>
      </c>
      <c r="U274" s="1">
        <f t="shared" si="118"/>
        <v>1071426</v>
      </c>
      <c r="V274" s="1">
        <f t="shared" si="84"/>
        <v>1199997.1200000001</v>
      </c>
      <c r="W274" s="16"/>
      <c r="X274" s="16">
        <v>2018</v>
      </c>
      <c r="Y274" s="8"/>
      <c r="Z274" s="43"/>
      <c r="AA274" s="43"/>
      <c r="AB274" s="43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</row>
    <row r="275" spans="1:39" ht="51" x14ac:dyDescent="0.25">
      <c r="A275" s="34"/>
      <c r="B275" s="9" t="s">
        <v>546</v>
      </c>
      <c r="C275" s="9" t="s">
        <v>36</v>
      </c>
      <c r="D275" s="9" t="s">
        <v>455</v>
      </c>
      <c r="E275" s="9" t="s">
        <v>456</v>
      </c>
      <c r="F275" s="9" t="s">
        <v>457</v>
      </c>
      <c r="G275" s="9"/>
      <c r="H275" s="9" t="s">
        <v>40</v>
      </c>
      <c r="I275" s="9">
        <v>0</v>
      </c>
      <c r="J275" s="5">
        <v>710000000</v>
      </c>
      <c r="K275" s="9" t="s">
        <v>41</v>
      </c>
      <c r="L275" s="9" t="s">
        <v>299</v>
      </c>
      <c r="M275" s="9" t="s">
        <v>42</v>
      </c>
      <c r="N275" s="9" t="s">
        <v>43</v>
      </c>
      <c r="O275" s="10" t="s">
        <v>439</v>
      </c>
      <c r="P275" s="9" t="s">
        <v>301</v>
      </c>
      <c r="Q275" s="9">
        <v>796</v>
      </c>
      <c r="R275" s="9" t="s">
        <v>54</v>
      </c>
      <c r="S275" s="14">
        <v>3</v>
      </c>
      <c r="T275" s="1">
        <v>7142</v>
      </c>
      <c r="U275" s="1">
        <f t="shared" si="118"/>
        <v>21426</v>
      </c>
      <c r="V275" s="1">
        <f t="shared" si="84"/>
        <v>23997.119999999999</v>
      </c>
      <c r="W275" s="16"/>
      <c r="X275" s="16">
        <v>2018</v>
      </c>
      <c r="Y275" s="8"/>
      <c r="Z275" s="43"/>
      <c r="AA275" s="43"/>
      <c r="AB275" s="43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</row>
    <row r="276" spans="1:39" ht="51" x14ac:dyDescent="0.25">
      <c r="A276" s="34"/>
      <c r="B276" s="9" t="s">
        <v>549</v>
      </c>
      <c r="C276" s="9" t="s">
        <v>36</v>
      </c>
      <c r="D276" s="9" t="s">
        <v>459</v>
      </c>
      <c r="E276" s="9" t="s">
        <v>460</v>
      </c>
      <c r="F276" s="9" t="s">
        <v>461</v>
      </c>
      <c r="G276" s="9"/>
      <c r="H276" s="9" t="s">
        <v>40</v>
      </c>
      <c r="I276" s="9">
        <v>0</v>
      </c>
      <c r="J276" s="5">
        <v>710000000</v>
      </c>
      <c r="K276" s="9" t="s">
        <v>41</v>
      </c>
      <c r="L276" s="9" t="s">
        <v>657</v>
      </c>
      <c r="M276" s="9" t="s">
        <v>42</v>
      </c>
      <c r="N276" s="9" t="s">
        <v>43</v>
      </c>
      <c r="O276" s="10" t="s">
        <v>439</v>
      </c>
      <c r="P276" s="9" t="s">
        <v>301</v>
      </c>
      <c r="Q276" s="9">
        <v>796</v>
      </c>
      <c r="R276" s="9" t="s">
        <v>54</v>
      </c>
      <c r="S276" s="14">
        <v>3</v>
      </c>
      <c r="T276" s="1">
        <v>21875</v>
      </c>
      <c r="U276" s="1">
        <v>0</v>
      </c>
      <c r="V276" s="1">
        <f t="shared" si="84"/>
        <v>0</v>
      </c>
      <c r="W276" s="16"/>
      <c r="X276" s="16">
        <v>2018</v>
      </c>
      <c r="Y276" s="8" t="s">
        <v>835</v>
      </c>
      <c r="Z276" s="43"/>
      <c r="AA276" s="43"/>
      <c r="AB276" s="43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</row>
    <row r="277" spans="1:39" ht="51" x14ac:dyDescent="0.25">
      <c r="A277" s="34"/>
      <c r="B277" s="9" t="s">
        <v>1141</v>
      </c>
      <c r="C277" s="9" t="s">
        <v>36</v>
      </c>
      <c r="D277" s="9" t="s">
        <v>459</v>
      </c>
      <c r="E277" s="9" t="s">
        <v>460</v>
      </c>
      <c r="F277" s="9" t="s">
        <v>461</v>
      </c>
      <c r="G277" s="9"/>
      <c r="H277" s="9" t="s">
        <v>40</v>
      </c>
      <c r="I277" s="9">
        <v>0</v>
      </c>
      <c r="J277" s="5">
        <v>710000000</v>
      </c>
      <c r="K277" s="9" t="s">
        <v>41</v>
      </c>
      <c r="L277" s="9" t="s">
        <v>1124</v>
      </c>
      <c r="M277" s="9" t="s">
        <v>42</v>
      </c>
      <c r="N277" s="9" t="s">
        <v>43</v>
      </c>
      <c r="O277" s="10" t="s">
        <v>439</v>
      </c>
      <c r="P277" s="9" t="s">
        <v>301</v>
      </c>
      <c r="Q277" s="9">
        <v>796</v>
      </c>
      <c r="R277" s="9" t="s">
        <v>54</v>
      </c>
      <c r="S277" s="14">
        <v>3</v>
      </c>
      <c r="T277" s="1">
        <v>21875</v>
      </c>
      <c r="U277" s="1">
        <f t="shared" ref="U277" si="119">S277*T277</f>
        <v>65625</v>
      </c>
      <c r="V277" s="1">
        <f t="shared" ref="V277" si="120">U277+(U277*12%)</f>
        <v>73500</v>
      </c>
      <c r="W277" s="16"/>
      <c r="X277" s="16">
        <v>2018</v>
      </c>
      <c r="Y277" s="8"/>
      <c r="Z277" s="43"/>
      <c r="AA277" s="43"/>
      <c r="AB277" s="43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</row>
    <row r="278" spans="1:39" ht="51" x14ac:dyDescent="0.25">
      <c r="A278" s="34"/>
      <c r="B278" s="9" t="s">
        <v>552</v>
      </c>
      <c r="C278" s="9" t="s">
        <v>36</v>
      </c>
      <c r="D278" s="9" t="s">
        <v>463</v>
      </c>
      <c r="E278" s="9" t="s">
        <v>809</v>
      </c>
      <c r="F278" s="9" t="s">
        <v>465</v>
      </c>
      <c r="G278" s="9"/>
      <c r="H278" s="9" t="s">
        <v>584</v>
      </c>
      <c r="I278" s="9">
        <v>0</v>
      </c>
      <c r="J278" s="5">
        <v>710000000</v>
      </c>
      <c r="K278" s="9" t="s">
        <v>41</v>
      </c>
      <c r="L278" s="9" t="s">
        <v>299</v>
      </c>
      <c r="M278" s="9" t="s">
        <v>42</v>
      </c>
      <c r="N278" s="9" t="s">
        <v>43</v>
      </c>
      <c r="O278" s="10" t="s">
        <v>439</v>
      </c>
      <c r="P278" s="9" t="s">
        <v>301</v>
      </c>
      <c r="Q278" s="9">
        <v>796</v>
      </c>
      <c r="R278" s="9" t="s">
        <v>54</v>
      </c>
      <c r="S278" s="14">
        <v>31</v>
      </c>
      <c r="T278" s="1">
        <v>51339</v>
      </c>
      <c r="U278" s="1">
        <f t="shared" si="118"/>
        <v>1591509</v>
      </c>
      <c r="V278" s="1">
        <f t="shared" si="84"/>
        <v>1782490.08</v>
      </c>
      <c r="W278" s="16"/>
      <c r="X278" s="16">
        <v>2018</v>
      </c>
      <c r="Y278" s="8"/>
      <c r="Z278" s="43"/>
      <c r="AA278" s="43"/>
      <c r="AB278" s="43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</row>
    <row r="279" spans="1:39" ht="51" x14ac:dyDescent="0.25">
      <c r="A279" s="34"/>
      <c r="B279" s="9" t="s">
        <v>556</v>
      </c>
      <c r="C279" s="9" t="s">
        <v>36</v>
      </c>
      <c r="D279" s="9" t="s">
        <v>443</v>
      </c>
      <c r="E279" s="9" t="s">
        <v>444</v>
      </c>
      <c r="F279" s="9" t="s">
        <v>828</v>
      </c>
      <c r="G279" s="9"/>
      <c r="H279" s="9" t="s">
        <v>584</v>
      </c>
      <c r="I279" s="9">
        <v>0</v>
      </c>
      <c r="J279" s="5">
        <v>710000000</v>
      </c>
      <c r="K279" s="9" t="s">
        <v>41</v>
      </c>
      <c r="L279" s="9" t="s">
        <v>299</v>
      </c>
      <c r="M279" s="9" t="s">
        <v>42</v>
      </c>
      <c r="N279" s="9" t="s">
        <v>43</v>
      </c>
      <c r="O279" s="10" t="s">
        <v>439</v>
      </c>
      <c r="P279" s="9" t="s">
        <v>301</v>
      </c>
      <c r="Q279" s="9">
        <v>796</v>
      </c>
      <c r="R279" s="9" t="s">
        <v>54</v>
      </c>
      <c r="S279" s="14">
        <v>1</v>
      </c>
      <c r="T279" s="1">
        <v>1562500</v>
      </c>
      <c r="U279" s="1">
        <f t="shared" si="118"/>
        <v>1562500</v>
      </c>
      <c r="V279" s="1">
        <f t="shared" si="84"/>
        <v>1750000</v>
      </c>
      <c r="W279" s="16"/>
      <c r="X279" s="16">
        <v>2018</v>
      </c>
      <c r="Y279" s="8"/>
      <c r="Z279" s="43"/>
      <c r="AA279" s="43"/>
      <c r="AB279" s="43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</row>
    <row r="280" spans="1:39" ht="51" x14ac:dyDescent="0.25">
      <c r="A280" s="34"/>
      <c r="B280" s="9" t="s">
        <v>558</v>
      </c>
      <c r="C280" s="9" t="s">
        <v>36</v>
      </c>
      <c r="D280" s="9" t="s">
        <v>468</v>
      </c>
      <c r="E280" s="9" t="s">
        <v>469</v>
      </c>
      <c r="F280" s="9" t="s">
        <v>470</v>
      </c>
      <c r="G280" s="9"/>
      <c r="H280" s="9" t="s">
        <v>438</v>
      </c>
      <c r="I280" s="9">
        <v>0</v>
      </c>
      <c r="J280" s="5">
        <v>710000000</v>
      </c>
      <c r="K280" s="9" t="s">
        <v>41</v>
      </c>
      <c r="L280" s="9" t="s">
        <v>383</v>
      </c>
      <c r="M280" s="9" t="s">
        <v>42</v>
      </c>
      <c r="N280" s="9" t="s">
        <v>43</v>
      </c>
      <c r="O280" s="10" t="s">
        <v>439</v>
      </c>
      <c r="P280" s="9" t="s">
        <v>301</v>
      </c>
      <c r="Q280" s="9">
        <v>796</v>
      </c>
      <c r="R280" s="9" t="s">
        <v>54</v>
      </c>
      <c r="S280" s="14">
        <v>1</v>
      </c>
      <c r="T280" s="1">
        <v>7110535</v>
      </c>
      <c r="U280" s="1">
        <v>0</v>
      </c>
      <c r="V280" s="1">
        <f t="shared" si="84"/>
        <v>0</v>
      </c>
      <c r="W280" s="16"/>
      <c r="X280" s="16">
        <v>2018</v>
      </c>
      <c r="Y280" s="8" t="s">
        <v>1108</v>
      </c>
      <c r="Z280" s="43"/>
      <c r="AA280" s="43"/>
      <c r="AB280" s="43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</row>
    <row r="281" spans="1:39" ht="51" x14ac:dyDescent="0.25">
      <c r="A281" s="34"/>
      <c r="B281" s="9" t="s">
        <v>1105</v>
      </c>
      <c r="C281" s="9" t="s">
        <v>36</v>
      </c>
      <c r="D281" s="9" t="s">
        <v>1106</v>
      </c>
      <c r="E281" s="9" t="s">
        <v>469</v>
      </c>
      <c r="F281" s="9" t="s">
        <v>1107</v>
      </c>
      <c r="G281" s="9"/>
      <c r="H281" s="9" t="s">
        <v>438</v>
      </c>
      <c r="I281" s="9">
        <v>0</v>
      </c>
      <c r="J281" s="5">
        <v>710000000</v>
      </c>
      <c r="K281" s="9" t="s">
        <v>41</v>
      </c>
      <c r="L281" s="9" t="s">
        <v>657</v>
      </c>
      <c r="M281" s="9" t="s">
        <v>42</v>
      </c>
      <c r="N281" s="9" t="s">
        <v>43</v>
      </c>
      <c r="O281" s="10" t="s">
        <v>439</v>
      </c>
      <c r="P281" s="9" t="s">
        <v>301</v>
      </c>
      <c r="Q281" s="9">
        <v>796</v>
      </c>
      <c r="R281" s="9" t="s">
        <v>54</v>
      </c>
      <c r="S281" s="14">
        <v>1</v>
      </c>
      <c r="T281" s="1">
        <v>7110535</v>
      </c>
      <c r="U281" s="1">
        <v>0</v>
      </c>
      <c r="V281" s="1">
        <f t="shared" si="84"/>
        <v>0</v>
      </c>
      <c r="W281" s="16"/>
      <c r="X281" s="16">
        <v>2018</v>
      </c>
      <c r="Y281" s="8" t="s">
        <v>835</v>
      </c>
      <c r="Z281" s="43"/>
      <c r="AA281" s="43"/>
      <c r="AB281" s="43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</row>
    <row r="282" spans="1:39" ht="51" x14ac:dyDescent="0.25">
      <c r="A282" s="34"/>
      <c r="B282" s="9" t="s">
        <v>1142</v>
      </c>
      <c r="C282" s="9" t="s">
        <v>36</v>
      </c>
      <c r="D282" s="9" t="s">
        <v>1106</v>
      </c>
      <c r="E282" s="9" t="s">
        <v>469</v>
      </c>
      <c r="F282" s="9" t="s">
        <v>1107</v>
      </c>
      <c r="G282" s="9"/>
      <c r="H282" s="9" t="s">
        <v>438</v>
      </c>
      <c r="I282" s="9">
        <v>0</v>
      </c>
      <c r="J282" s="5">
        <v>710000000</v>
      </c>
      <c r="K282" s="9" t="s">
        <v>41</v>
      </c>
      <c r="L282" s="9" t="s">
        <v>1124</v>
      </c>
      <c r="M282" s="9" t="s">
        <v>42</v>
      </c>
      <c r="N282" s="9" t="s">
        <v>43</v>
      </c>
      <c r="O282" s="10" t="s">
        <v>439</v>
      </c>
      <c r="P282" s="9" t="s">
        <v>301</v>
      </c>
      <c r="Q282" s="9">
        <v>796</v>
      </c>
      <c r="R282" s="9" t="s">
        <v>54</v>
      </c>
      <c r="S282" s="14">
        <v>1</v>
      </c>
      <c r="T282" s="1">
        <v>7110535</v>
      </c>
      <c r="U282" s="1">
        <f t="shared" ref="U282" si="121">S282*T282</f>
        <v>7110535</v>
      </c>
      <c r="V282" s="1">
        <f t="shared" ref="V282" si="122">U282+(U282*12%)</f>
        <v>7963799.2000000002</v>
      </c>
      <c r="W282" s="16"/>
      <c r="X282" s="16">
        <v>2018</v>
      </c>
      <c r="Y282" s="8"/>
      <c r="Z282" s="43"/>
      <c r="AA282" s="43"/>
      <c r="AB282" s="43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</row>
    <row r="283" spans="1:39" ht="51" x14ac:dyDescent="0.25">
      <c r="A283" s="34"/>
      <c r="B283" s="9" t="s">
        <v>562</v>
      </c>
      <c r="C283" s="9" t="s">
        <v>36</v>
      </c>
      <c r="D283" s="9" t="s">
        <v>472</v>
      </c>
      <c r="E283" s="9" t="s">
        <v>473</v>
      </c>
      <c r="F283" s="9" t="s">
        <v>474</v>
      </c>
      <c r="G283" s="9"/>
      <c r="H283" s="9" t="s">
        <v>40</v>
      </c>
      <c r="I283" s="9">
        <v>0</v>
      </c>
      <c r="J283" s="5">
        <v>710000000</v>
      </c>
      <c r="K283" s="9" t="s">
        <v>41</v>
      </c>
      <c r="L283" s="9" t="s">
        <v>383</v>
      </c>
      <c r="M283" s="9" t="s">
        <v>42</v>
      </c>
      <c r="N283" s="9" t="s">
        <v>43</v>
      </c>
      <c r="O283" s="10" t="s">
        <v>439</v>
      </c>
      <c r="P283" s="9" t="s">
        <v>301</v>
      </c>
      <c r="Q283" s="9">
        <v>796</v>
      </c>
      <c r="R283" s="9" t="s">
        <v>54</v>
      </c>
      <c r="S283" s="14">
        <v>1</v>
      </c>
      <c r="T283" s="1">
        <v>848214</v>
      </c>
      <c r="U283" s="1">
        <f t="shared" si="118"/>
        <v>848214</v>
      </c>
      <c r="V283" s="1">
        <f t="shared" ref="V283:V356" si="123">U283+(U283*12%)</f>
        <v>949999.67999999993</v>
      </c>
      <c r="W283" s="16"/>
      <c r="X283" s="16">
        <v>2018</v>
      </c>
      <c r="Y283" s="8"/>
      <c r="Z283" s="43"/>
      <c r="AA283" s="43"/>
      <c r="AB283" s="43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</row>
    <row r="284" spans="1:39" ht="51" x14ac:dyDescent="0.25">
      <c r="A284" s="34"/>
      <c r="B284" s="9" t="s">
        <v>566</v>
      </c>
      <c r="C284" s="9" t="s">
        <v>36</v>
      </c>
      <c r="D284" s="9" t="s">
        <v>459</v>
      </c>
      <c r="E284" s="9" t="s">
        <v>460</v>
      </c>
      <c r="F284" s="9" t="s">
        <v>476</v>
      </c>
      <c r="G284" s="9"/>
      <c r="H284" s="9" t="s">
        <v>40</v>
      </c>
      <c r="I284" s="9">
        <v>0</v>
      </c>
      <c r="J284" s="5">
        <v>710000000</v>
      </c>
      <c r="K284" s="9" t="s">
        <v>41</v>
      </c>
      <c r="L284" s="9" t="s">
        <v>299</v>
      </c>
      <c r="M284" s="9" t="s">
        <v>42</v>
      </c>
      <c r="N284" s="9" t="s">
        <v>43</v>
      </c>
      <c r="O284" s="10" t="s">
        <v>439</v>
      </c>
      <c r="P284" s="9" t="s">
        <v>301</v>
      </c>
      <c r="Q284" s="9">
        <v>796</v>
      </c>
      <c r="R284" s="9" t="s">
        <v>54</v>
      </c>
      <c r="S284" s="14">
        <v>1</v>
      </c>
      <c r="T284" s="1">
        <v>28571</v>
      </c>
      <c r="U284" s="1">
        <f t="shared" si="118"/>
        <v>28571</v>
      </c>
      <c r="V284" s="1">
        <f t="shared" si="123"/>
        <v>31999.52</v>
      </c>
      <c r="W284" s="16"/>
      <c r="X284" s="16">
        <v>2018</v>
      </c>
      <c r="Y284" s="8"/>
      <c r="Z284" s="43"/>
      <c r="AA284" s="43"/>
      <c r="AB284" s="43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</row>
    <row r="285" spans="1:39" ht="51" x14ac:dyDescent="0.25">
      <c r="A285" s="34"/>
      <c r="B285" s="9" t="s">
        <v>568</v>
      </c>
      <c r="C285" s="9" t="s">
        <v>36</v>
      </c>
      <c r="D285" s="9" t="s">
        <v>478</v>
      </c>
      <c r="E285" s="9" t="s">
        <v>479</v>
      </c>
      <c r="F285" s="23" t="s">
        <v>480</v>
      </c>
      <c r="G285" s="9"/>
      <c r="H285" s="9" t="s">
        <v>40</v>
      </c>
      <c r="I285" s="9">
        <v>0</v>
      </c>
      <c r="J285" s="5">
        <v>710000000</v>
      </c>
      <c r="K285" s="9" t="s">
        <v>41</v>
      </c>
      <c r="L285" s="9" t="s">
        <v>299</v>
      </c>
      <c r="M285" s="9" t="s">
        <v>42</v>
      </c>
      <c r="N285" s="9" t="s">
        <v>43</v>
      </c>
      <c r="O285" s="10" t="s">
        <v>439</v>
      </c>
      <c r="P285" s="9" t="s">
        <v>301</v>
      </c>
      <c r="Q285" s="9">
        <v>796</v>
      </c>
      <c r="R285" s="9" t="s">
        <v>54</v>
      </c>
      <c r="S285" s="14">
        <v>3</v>
      </c>
      <c r="T285" s="1">
        <v>12500</v>
      </c>
      <c r="U285" s="1">
        <f t="shared" si="118"/>
        <v>37500</v>
      </c>
      <c r="V285" s="1">
        <f t="shared" si="123"/>
        <v>42000</v>
      </c>
      <c r="W285" s="16"/>
      <c r="X285" s="16">
        <v>2018</v>
      </c>
      <c r="Y285" s="8"/>
      <c r="Z285" s="43"/>
      <c r="AA285" s="43"/>
      <c r="AB285" s="43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</row>
    <row r="286" spans="1:39" ht="55.5" customHeight="1" x14ac:dyDescent="0.25">
      <c r="A286" s="34"/>
      <c r="B286" s="9" t="s">
        <v>572</v>
      </c>
      <c r="C286" s="9" t="s">
        <v>36</v>
      </c>
      <c r="D286" s="9" t="s">
        <v>482</v>
      </c>
      <c r="E286" s="9" t="s">
        <v>464</v>
      </c>
      <c r="F286" s="9" t="s">
        <v>483</v>
      </c>
      <c r="G286" s="9"/>
      <c r="H286" s="9" t="s">
        <v>584</v>
      </c>
      <c r="I286" s="9">
        <v>0</v>
      </c>
      <c r="J286" s="5">
        <v>710000000</v>
      </c>
      <c r="K286" s="9" t="s">
        <v>41</v>
      </c>
      <c r="L286" s="9" t="s">
        <v>383</v>
      </c>
      <c r="M286" s="9" t="s">
        <v>42</v>
      </c>
      <c r="N286" s="9" t="s">
        <v>43</v>
      </c>
      <c r="O286" s="10" t="s">
        <v>439</v>
      </c>
      <c r="P286" s="9" t="s">
        <v>301</v>
      </c>
      <c r="Q286" s="9">
        <v>796</v>
      </c>
      <c r="R286" s="9" t="s">
        <v>54</v>
      </c>
      <c r="S286" s="14">
        <v>31</v>
      </c>
      <c r="T286" s="1">
        <v>29489</v>
      </c>
      <c r="U286" s="1">
        <v>0</v>
      </c>
      <c r="V286" s="1">
        <f t="shared" si="123"/>
        <v>0</v>
      </c>
      <c r="W286" s="16"/>
      <c r="X286" s="16">
        <v>2018</v>
      </c>
      <c r="Y286" s="8" t="s">
        <v>1108</v>
      </c>
      <c r="Z286" s="43"/>
      <c r="AA286" s="43"/>
      <c r="AB286" s="43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</row>
    <row r="287" spans="1:39" ht="58.5" customHeight="1" x14ac:dyDescent="0.25">
      <c r="A287" s="34"/>
      <c r="B287" s="9" t="s">
        <v>1109</v>
      </c>
      <c r="C287" s="9" t="s">
        <v>36</v>
      </c>
      <c r="D287" s="9" t="s">
        <v>463</v>
      </c>
      <c r="E287" s="9" t="s">
        <v>464</v>
      </c>
      <c r="F287" s="5" t="s">
        <v>1111</v>
      </c>
      <c r="G287" s="9"/>
      <c r="H287" s="9" t="s">
        <v>584</v>
      </c>
      <c r="I287" s="9">
        <v>0</v>
      </c>
      <c r="J287" s="5">
        <v>710000000</v>
      </c>
      <c r="K287" s="9" t="s">
        <v>41</v>
      </c>
      <c r="L287" s="9" t="s">
        <v>657</v>
      </c>
      <c r="M287" s="9" t="s">
        <v>42</v>
      </c>
      <c r="N287" s="9" t="s">
        <v>43</v>
      </c>
      <c r="O287" s="10" t="s">
        <v>439</v>
      </c>
      <c r="P287" s="9" t="s">
        <v>301</v>
      </c>
      <c r="Q287" s="9">
        <v>796</v>
      </c>
      <c r="R287" s="9" t="s">
        <v>54</v>
      </c>
      <c r="S287" s="14">
        <v>31</v>
      </c>
      <c r="T287" s="1">
        <v>29489</v>
      </c>
      <c r="U287" s="1">
        <v>0</v>
      </c>
      <c r="V287" s="1">
        <f t="shared" si="123"/>
        <v>0</v>
      </c>
      <c r="W287" s="16"/>
      <c r="X287" s="16">
        <v>2018</v>
      </c>
      <c r="Y287" s="8" t="s">
        <v>835</v>
      </c>
      <c r="Z287" s="43"/>
      <c r="AA287" s="43"/>
      <c r="AB287" s="43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</row>
    <row r="288" spans="1:39" ht="58.5" customHeight="1" x14ac:dyDescent="0.25">
      <c r="A288" s="34"/>
      <c r="B288" s="9" t="s">
        <v>1143</v>
      </c>
      <c r="C288" s="9" t="s">
        <v>36</v>
      </c>
      <c r="D288" s="9" t="s">
        <v>463</v>
      </c>
      <c r="E288" s="9" t="s">
        <v>464</v>
      </c>
      <c r="F288" s="5" t="s">
        <v>1111</v>
      </c>
      <c r="G288" s="9"/>
      <c r="H288" s="9" t="s">
        <v>584</v>
      </c>
      <c r="I288" s="9">
        <v>0</v>
      </c>
      <c r="J288" s="5">
        <v>710000000</v>
      </c>
      <c r="K288" s="9" t="s">
        <v>41</v>
      </c>
      <c r="L288" s="9" t="s">
        <v>1124</v>
      </c>
      <c r="M288" s="9" t="s">
        <v>42</v>
      </c>
      <c r="N288" s="9" t="s">
        <v>43</v>
      </c>
      <c r="O288" s="10" t="s">
        <v>439</v>
      </c>
      <c r="P288" s="9" t="s">
        <v>301</v>
      </c>
      <c r="Q288" s="9">
        <v>796</v>
      </c>
      <c r="R288" s="9" t="s">
        <v>54</v>
      </c>
      <c r="S288" s="14">
        <v>31</v>
      </c>
      <c r="T288" s="1">
        <v>29489</v>
      </c>
      <c r="U288" s="1">
        <f t="shared" ref="U288" si="124">S288*T288</f>
        <v>914159</v>
      </c>
      <c r="V288" s="1">
        <f t="shared" ref="V288" si="125">U288+(U288*12%)</f>
        <v>1023858.08</v>
      </c>
      <c r="W288" s="16"/>
      <c r="X288" s="16">
        <v>2018</v>
      </c>
      <c r="Y288" s="8"/>
      <c r="Z288" s="43"/>
      <c r="AA288" s="43"/>
      <c r="AB288" s="43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</row>
    <row r="289" spans="1:39" ht="58.5" customHeight="1" x14ac:dyDescent="0.25">
      <c r="A289" s="34"/>
      <c r="B289" s="9" t="s">
        <v>576</v>
      </c>
      <c r="C289" s="9" t="s">
        <v>36</v>
      </c>
      <c r="D289" s="9" t="s">
        <v>485</v>
      </c>
      <c r="E289" s="9" t="s">
        <v>464</v>
      </c>
      <c r="F289" s="9" t="s">
        <v>483</v>
      </c>
      <c r="G289" s="9"/>
      <c r="H289" s="9" t="s">
        <v>584</v>
      </c>
      <c r="I289" s="9">
        <v>0</v>
      </c>
      <c r="J289" s="5">
        <v>710000000</v>
      </c>
      <c r="K289" s="9" t="s">
        <v>41</v>
      </c>
      <c r="L289" s="9" t="s">
        <v>383</v>
      </c>
      <c r="M289" s="9" t="s">
        <v>42</v>
      </c>
      <c r="N289" s="9" t="s">
        <v>43</v>
      </c>
      <c r="O289" s="10" t="s">
        <v>439</v>
      </c>
      <c r="P289" s="9" t="s">
        <v>301</v>
      </c>
      <c r="Q289" s="9">
        <v>796</v>
      </c>
      <c r="R289" s="9" t="s">
        <v>54</v>
      </c>
      <c r="S289" s="14">
        <v>1</v>
      </c>
      <c r="T289" s="1">
        <v>460714</v>
      </c>
      <c r="U289" s="1">
        <v>0</v>
      </c>
      <c r="V289" s="1">
        <f t="shared" si="123"/>
        <v>0</v>
      </c>
      <c r="W289" s="16"/>
      <c r="X289" s="16">
        <v>2018</v>
      </c>
      <c r="Y289" s="8" t="s">
        <v>1113</v>
      </c>
      <c r="Z289" s="43"/>
      <c r="AA289" s="43"/>
      <c r="AB289" s="43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</row>
    <row r="290" spans="1:39" ht="55.5" customHeight="1" x14ac:dyDescent="0.25">
      <c r="A290" s="34"/>
      <c r="B290" s="9" t="s">
        <v>1110</v>
      </c>
      <c r="C290" s="9" t="s">
        <v>36</v>
      </c>
      <c r="D290" s="9" t="s">
        <v>485</v>
      </c>
      <c r="E290" s="9" t="s">
        <v>464</v>
      </c>
      <c r="F290" s="5" t="s">
        <v>1112</v>
      </c>
      <c r="G290" s="9"/>
      <c r="H290" s="9" t="s">
        <v>584</v>
      </c>
      <c r="I290" s="9">
        <v>0</v>
      </c>
      <c r="J290" s="5">
        <v>710000000</v>
      </c>
      <c r="K290" s="9" t="s">
        <v>41</v>
      </c>
      <c r="L290" s="9" t="s">
        <v>657</v>
      </c>
      <c r="M290" s="9" t="s">
        <v>42</v>
      </c>
      <c r="N290" s="9" t="s">
        <v>43</v>
      </c>
      <c r="O290" s="10" t="s">
        <v>439</v>
      </c>
      <c r="P290" s="9" t="s">
        <v>301</v>
      </c>
      <c r="Q290" s="9">
        <v>796</v>
      </c>
      <c r="R290" s="9" t="s">
        <v>54</v>
      </c>
      <c r="S290" s="14">
        <v>1</v>
      </c>
      <c r="T290" s="1">
        <v>460714</v>
      </c>
      <c r="U290" s="1">
        <v>0</v>
      </c>
      <c r="V290" s="1">
        <f t="shared" si="123"/>
        <v>0</v>
      </c>
      <c r="W290" s="16"/>
      <c r="X290" s="16">
        <v>2018</v>
      </c>
      <c r="Y290" s="8" t="s">
        <v>835</v>
      </c>
      <c r="Z290" s="43"/>
      <c r="AA290" s="43"/>
      <c r="AB290" s="43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</row>
    <row r="291" spans="1:39" ht="55.5" customHeight="1" x14ac:dyDescent="0.25">
      <c r="A291" s="34"/>
      <c r="B291" s="9" t="s">
        <v>1144</v>
      </c>
      <c r="C291" s="9" t="s">
        <v>36</v>
      </c>
      <c r="D291" s="9" t="s">
        <v>485</v>
      </c>
      <c r="E291" s="9" t="s">
        <v>464</v>
      </c>
      <c r="F291" s="5" t="s">
        <v>1112</v>
      </c>
      <c r="G291" s="9"/>
      <c r="H291" s="9" t="s">
        <v>584</v>
      </c>
      <c r="I291" s="9">
        <v>0</v>
      </c>
      <c r="J291" s="5">
        <v>710000000</v>
      </c>
      <c r="K291" s="9" t="s">
        <v>41</v>
      </c>
      <c r="L291" s="9" t="s">
        <v>1124</v>
      </c>
      <c r="M291" s="9" t="s">
        <v>42</v>
      </c>
      <c r="N291" s="9" t="s">
        <v>43</v>
      </c>
      <c r="O291" s="10" t="s">
        <v>439</v>
      </c>
      <c r="P291" s="9" t="s">
        <v>301</v>
      </c>
      <c r="Q291" s="9">
        <v>796</v>
      </c>
      <c r="R291" s="9" t="s">
        <v>54</v>
      </c>
      <c r="S291" s="14">
        <v>1</v>
      </c>
      <c r="T291" s="1">
        <v>460714</v>
      </c>
      <c r="U291" s="1">
        <f t="shared" ref="U291" si="126">S291*T291</f>
        <v>460714</v>
      </c>
      <c r="V291" s="1">
        <f t="shared" ref="V291" si="127">U291+(U291*12%)</f>
        <v>515999.68</v>
      </c>
      <c r="W291" s="16"/>
      <c r="X291" s="16"/>
      <c r="Y291" s="8"/>
      <c r="Z291" s="43"/>
      <c r="AA291" s="43"/>
      <c r="AB291" s="43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</row>
    <row r="292" spans="1:39" ht="51" x14ac:dyDescent="0.25">
      <c r="A292" s="34"/>
      <c r="B292" s="9" t="s">
        <v>580</v>
      </c>
      <c r="C292" s="9" t="s">
        <v>36</v>
      </c>
      <c r="D292" s="9" t="s">
        <v>487</v>
      </c>
      <c r="E292" s="9" t="s">
        <v>488</v>
      </c>
      <c r="F292" s="9" t="s">
        <v>489</v>
      </c>
      <c r="G292" s="9"/>
      <c r="H292" s="9" t="s">
        <v>40</v>
      </c>
      <c r="I292" s="9">
        <v>0</v>
      </c>
      <c r="J292" s="5">
        <v>710000000</v>
      </c>
      <c r="K292" s="9" t="s">
        <v>41</v>
      </c>
      <c r="L292" s="9" t="s">
        <v>299</v>
      </c>
      <c r="M292" s="9" t="s">
        <v>42</v>
      </c>
      <c r="N292" s="9" t="s">
        <v>43</v>
      </c>
      <c r="O292" s="10" t="s">
        <v>803</v>
      </c>
      <c r="P292" s="9" t="s">
        <v>301</v>
      </c>
      <c r="Q292" s="9">
        <v>796</v>
      </c>
      <c r="R292" s="9" t="s">
        <v>54</v>
      </c>
      <c r="S292" s="14">
        <v>10</v>
      </c>
      <c r="T292" s="1">
        <v>70535</v>
      </c>
      <c r="U292" s="1">
        <f t="shared" si="118"/>
        <v>705350</v>
      </c>
      <c r="V292" s="1">
        <f t="shared" si="123"/>
        <v>789992</v>
      </c>
      <c r="W292" s="16"/>
      <c r="X292" s="16">
        <v>2018</v>
      </c>
      <c r="Y292" s="8"/>
      <c r="Z292" s="43"/>
      <c r="AA292" s="43"/>
      <c r="AB292" s="43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</row>
    <row r="293" spans="1:39" ht="51" x14ac:dyDescent="0.25">
      <c r="A293" s="34"/>
      <c r="B293" s="9" t="s">
        <v>585</v>
      </c>
      <c r="C293" s="9" t="s">
        <v>36</v>
      </c>
      <c r="D293" s="9" t="s">
        <v>491</v>
      </c>
      <c r="E293" s="9" t="s">
        <v>492</v>
      </c>
      <c r="F293" s="9" t="s">
        <v>810</v>
      </c>
      <c r="G293" s="9"/>
      <c r="H293" s="9" t="s">
        <v>40</v>
      </c>
      <c r="I293" s="9">
        <v>0</v>
      </c>
      <c r="J293" s="5">
        <v>710000000</v>
      </c>
      <c r="K293" s="9" t="s">
        <v>41</v>
      </c>
      <c r="L293" s="9" t="s">
        <v>299</v>
      </c>
      <c r="M293" s="9" t="s">
        <v>42</v>
      </c>
      <c r="N293" s="9" t="s">
        <v>43</v>
      </c>
      <c r="O293" s="10" t="s">
        <v>439</v>
      </c>
      <c r="P293" s="9" t="s">
        <v>301</v>
      </c>
      <c r="Q293" s="9">
        <v>796</v>
      </c>
      <c r="R293" s="9" t="s">
        <v>54</v>
      </c>
      <c r="S293" s="14">
        <v>1</v>
      </c>
      <c r="T293" s="1">
        <v>348214</v>
      </c>
      <c r="U293" s="1">
        <f t="shared" si="118"/>
        <v>348214</v>
      </c>
      <c r="V293" s="1">
        <f t="shared" si="123"/>
        <v>389999.68</v>
      </c>
      <c r="W293" s="16"/>
      <c r="X293" s="16">
        <v>2018</v>
      </c>
      <c r="Y293" s="8"/>
      <c r="Z293" s="43"/>
      <c r="AA293" s="43"/>
      <c r="AB293" s="43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</row>
    <row r="294" spans="1:39" ht="51" x14ac:dyDescent="0.25">
      <c r="A294" s="34"/>
      <c r="B294" s="9" t="s">
        <v>588</v>
      </c>
      <c r="C294" s="9" t="s">
        <v>36</v>
      </c>
      <c r="D294" s="9" t="s">
        <v>494</v>
      </c>
      <c r="E294" s="9" t="s">
        <v>495</v>
      </c>
      <c r="F294" s="9" t="s">
        <v>496</v>
      </c>
      <c r="G294" s="9"/>
      <c r="H294" s="9" t="s">
        <v>40</v>
      </c>
      <c r="I294" s="9">
        <v>0</v>
      </c>
      <c r="J294" s="5">
        <v>710000000</v>
      </c>
      <c r="K294" s="9" t="s">
        <v>41</v>
      </c>
      <c r="L294" s="9" t="s">
        <v>299</v>
      </c>
      <c r="M294" s="9" t="s">
        <v>42</v>
      </c>
      <c r="N294" s="9" t="s">
        <v>43</v>
      </c>
      <c r="O294" s="10" t="s">
        <v>439</v>
      </c>
      <c r="P294" s="9" t="s">
        <v>301</v>
      </c>
      <c r="Q294" s="9">
        <v>796</v>
      </c>
      <c r="R294" s="9" t="s">
        <v>54</v>
      </c>
      <c r="S294" s="14">
        <v>15</v>
      </c>
      <c r="T294" s="1">
        <v>31250</v>
      </c>
      <c r="U294" s="1">
        <f t="shared" si="118"/>
        <v>468750</v>
      </c>
      <c r="V294" s="1">
        <f t="shared" si="123"/>
        <v>525000</v>
      </c>
      <c r="W294" s="16"/>
      <c r="X294" s="16">
        <v>2018</v>
      </c>
      <c r="Y294" s="8"/>
      <c r="Z294" s="43"/>
      <c r="AA294" s="43"/>
      <c r="AB294" s="43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</row>
    <row r="295" spans="1:39" ht="122.25" customHeight="1" x14ac:dyDescent="0.25">
      <c r="A295" s="34"/>
      <c r="B295" s="9" t="s">
        <v>590</v>
      </c>
      <c r="C295" s="9" t="s">
        <v>36</v>
      </c>
      <c r="D295" s="9" t="s">
        <v>498</v>
      </c>
      <c r="E295" s="9" t="s">
        <v>499</v>
      </c>
      <c r="F295" s="9" t="s">
        <v>790</v>
      </c>
      <c r="G295" s="9"/>
      <c r="H295" s="9" t="s">
        <v>438</v>
      </c>
      <c r="I295" s="9">
        <v>0</v>
      </c>
      <c r="J295" s="5">
        <v>710000000</v>
      </c>
      <c r="K295" s="9" t="s">
        <v>41</v>
      </c>
      <c r="L295" s="9" t="s">
        <v>383</v>
      </c>
      <c r="M295" s="9" t="s">
        <v>42</v>
      </c>
      <c r="N295" s="9" t="s">
        <v>43</v>
      </c>
      <c r="O295" s="10" t="s">
        <v>439</v>
      </c>
      <c r="P295" s="9" t="s">
        <v>804</v>
      </c>
      <c r="Q295" s="9">
        <v>839</v>
      </c>
      <c r="R295" s="9" t="s">
        <v>500</v>
      </c>
      <c r="S295" s="14">
        <v>1</v>
      </c>
      <c r="T295" s="1">
        <v>8928571</v>
      </c>
      <c r="U295" s="1">
        <v>0</v>
      </c>
      <c r="V295" s="1">
        <f t="shared" si="123"/>
        <v>0</v>
      </c>
      <c r="W295" s="16" t="s">
        <v>805</v>
      </c>
      <c r="X295" s="16">
        <v>2018</v>
      </c>
      <c r="Y295" s="8" t="s">
        <v>844</v>
      </c>
      <c r="Z295" s="43"/>
      <c r="AA295" s="43"/>
      <c r="AB295" s="43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</row>
    <row r="296" spans="1:39" ht="172.5" customHeight="1" x14ac:dyDescent="0.25">
      <c r="A296" s="34"/>
      <c r="B296" s="9" t="s">
        <v>976</v>
      </c>
      <c r="C296" s="9" t="s">
        <v>36</v>
      </c>
      <c r="D296" s="9" t="s">
        <v>498</v>
      </c>
      <c r="E296" s="9" t="s">
        <v>499</v>
      </c>
      <c r="F296" s="9" t="s">
        <v>977</v>
      </c>
      <c r="G296" s="9" t="s">
        <v>978</v>
      </c>
      <c r="H296" s="9" t="s">
        <v>438</v>
      </c>
      <c r="I296" s="9">
        <v>0</v>
      </c>
      <c r="J296" s="5">
        <v>710000000</v>
      </c>
      <c r="K296" s="9" t="s">
        <v>41</v>
      </c>
      <c r="L296" s="9" t="s">
        <v>383</v>
      </c>
      <c r="M296" s="9" t="s">
        <v>42</v>
      </c>
      <c r="N296" s="9" t="s">
        <v>43</v>
      </c>
      <c r="O296" s="10" t="s">
        <v>439</v>
      </c>
      <c r="P296" s="9" t="s">
        <v>804</v>
      </c>
      <c r="Q296" s="9">
        <v>839</v>
      </c>
      <c r="R296" s="9" t="s">
        <v>500</v>
      </c>
      <c r="S296" s="14">
        <v>1</v>
      </c>
      <c r="T296" s="1">
        <v>8928571</v>
      </c>
      <c r="U296" s="1">
        <f t="shared" ref="U296" si="128">S296*T296</f>
        <v>8928571</v>
      </c>
      <c r="V296" s="1">
        <f t="shared" si="123"/>
        <v>9999999.5199999996</v>
      </c>
      <c r="W296" s="16" t="s">
        <v>805</v>
      </c>
      <c r="X296" s="16">
        <v>2018</v>
      </c>
      <c r="Y296" s="8"/>
      <c r="Z296" s="43"/>
      <c r="AA296" s="43"/>
      <c r="AB296" s="43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</row>
    <row r="297" spans="1:39" ht="51" x14ac:dyDescent="0.25">
      <c r="A297" s="34"/>
      <c r="B297" s="9" t="s">
        <v>591</v>
      </c>
      <c r="C297" s="9" t="s">
        <v>36</v>
      </c>
      <c r="D297" s="9" t="s">
        <v>498</v>
      </c>
      <c r="E297" s="9" t="s">
        <v>499</v>
      </c>
      <c r="F297" s="9" t="s">
        <v>817</v>
      </c>
      <c r="G297" s="24"/>
      <c r="H297" s="9" t="s">
        <v>438</v>
      </c>
      <c r="I297" s="9">
        <v>0</v>
      </c>
      <c r="J297" s="5">
        <v>710000000</v>
      </c>
      <c r="K297" s="9" t="s">
        <v>41</v>
      </c>
      <c r="L297" s="9" t="s">
        <v>383</v>
      </c>
      <c r="M297" s="9" t="s">
        <v>42</v>
      </c>
      <c r="N297" s="9" t="s">
        <v>43</v>
      </c>
      <c r="O297" s="10" t="s">
        <v>439</v>
      </c>
      <c r="P297" s="9" t="s">
        <v>804</v>
      </c>
      <c r="Q297" s="9">
        <v>839</v>
      </c>
      <c r="R297" s="9" t="s">
        <v>500</v>
      </c>
      <c r="S297" s="14">
        <v>2</v>
      </c>
      <c r="T297" s="1">
        <v>1964285</v>
      </c>
      <c r="U297" s="1">
        <v>0</v>
      </c>
      <c r="V297" s="1">
        <f t="shared" si="123"/>
        <v>0</v>
      </c>
      <c r="W297" s="16" t="s">
        <v>805</v>
      </c>
      <c r="X297" s="16">
        <v>2018</v>
      </c>
      <c r="Y297" s="8" t="s">
        <v>844</v>
      </c>
      <c r="Z297" s="43"/>
      <c r="AA297" s="43"/>
      <c r="AB297" s="43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</row>
    <row r="298" spans="1:39" ht="69" customHeight="1" x14ac:dyDescent="0.25">
      <c r="A298" s="34"/>
      <c r="B298" s="9" t="s">
        <v>979</v>
      </c>
      <c r="C298" s="9" t="s">
        <v>36</v>
      </c>
      <c r="D298" s="9" t="s">
        <v>498</v>
      </c>
      <c r="E298" s="9" t="s">
        <v>499</v>
      </c>
      <c r="F298" s="9" t="s">
        <v>977</v>
      </c>
      <c r="G298" s="9" t="s">
        <v>817</v>
      </c>
      <c r="H298" s="9" t="s">
        <v>438</v>
      </c>
      <c r="I298" s="9">
        <v>0</v>
      </c>
      <c r="J298" s="5">
        <v>710000000</v>
      </c>
      <c r="K298" s="9" t="s">
        <v>41</v>
      </c>
      <c r="L298" s="9" t="s">
        <v>383</v>
      </c>
      <c r="M298" s="9" t="s">
        <v>42</v>
      </c>
      <c r="N298" s="9" t="s">
        <v>43</v>
      </c>
      <c r="O298" s="10" t="s">
        <v>439</v>
      </c>
      <c r="P298" s="9" t="s">
        <v>804</v>
      </c>
      <c r="Q298" s="9">
        <v>839</v>
      </c>
      <c r="R298" s="9" t="s">
        <v>500</v>
      </c>
      <c r="S298" s="14">
        <v>2</v>
      </c>
      <c r="T298" s="1">
        <v>1964285</v>
      </c>
      <c r="U298" s="1">
        <f t="shared" ref="U298" si="129">S298*T298</f>
        <v>3928570</v>
      </c>
      <c r="V298" s="1">
        <f t="shared" si="123"/>
        <v>4399998.4000000004</v>
      </c>
      <c r="W298" s="16" t="s">
        <v>805</v>
      </c>
      <c r="X298" s="16">
        <v>2018</v>
      </c>
      <c r="Y298" s="8"/>
      <c r="Z298" s="43"/>
      <c r="AA298" s="43"/>
      <c r="AB298" s="43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</row>
    <row r="299" spans="1:39" ht="59.25" customHeight="1" x14ac:dyDescent="0.25">
      <c r="A299" s="34"/>
      <c r="B299" s="9" t="s">
        <v>751</v>
      </c>
      <c r="C299" s="9" t="s">
        <v>36</v>
      </c>
      <c r="D299" s="9" t="s">
        <v>498</v>
      </c>
      <c r="E299" s="9" t="s">
        <v>499</v>
      </c>
      <c r="F299" s="9" t="s">
        <v>791</v>
      </c>
      <c r="G299" s="9"/>
      <c r="H299" s="9" t="s">
        <v>438</v>
      </c>
      <c r="I299" s="9">
        <v>0</v>
      </c>
      <c r="J299" s="5">
        <v>710000000</v>
      </c>
      <c r="K299" s="9" t="s">
        <v>41</v>
      </c>
      <c r="L299" s="9" t="s">
        <v>383</v>
      </c>
      <c r="M299" s="9" t="s">
        <v>42</v>
      </c>
      <c r="N299" s="9" t="s">
        <v>43</v>
      </c>
      <c r="O299" s="10" t="s">
        <v>439</v>
      </c>
      <c r="P299" s="9" t="s">
        <v>804</v>
      </c>
      <c r="Q299" s="9">
        <v>839</v>
      </c>
      <c r="R299" s="9" t="s">
        <v>500</v>
      </c>
      <c r="S299" s="14">
        <v>1</v>
      </c>
      <c r="T299" s="1">
        <v>982142</v>
      </c>
      <c r="U299" s="1">
        <v>0</v>
      </c>
      <c r="V299" s="1">
        <f t="shared" si="123"/>
        <v>0</v>
      </c>
      <c r="W299" s="16" t="s">
        <v>805</v>
      </c>
      <c r="X299" s="16">
        <v>2018</v>
      </c>
      <c r="Y299" s="8" t="s">
        <v>844</v>
      </c>
      <c r="Z299" s="43"/>
      <c r="AA299" s="43"/>
      <c r="AB299" s="43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</row>
    <row r="300" spans="1:39" ht="76.5" customHeight="1" x14ac:dyDescent="0.25">
      <c r="A300" s="34"/>
      <c r="B300" s="9" t="s">
        <v>980</v>
      </c>
      <c r="C300" s="9" t="s">
        <v>36</v>
      </c>
      <c r="D300" s="9" t="s">
        <v>498</v>
      </c>
      <c r="E300" s="9" t="s">
        <v>499</v>
      </c>
      <c r="F300" s="9" t="s">
        <v>977</v>
      </c>
      <c r="G300" s="9" t="s">
        <v>983</v>
      </c>
      <c r="H300" s="9" t="s">
        <v>438</v>
      </c>
      <c r="I300" s="9">
        <v>0</v>
      </c>
      <c r="J300" s="5">
        <v>710000000</v>
      </c>
      <c r="K300" s="9" t="s">
        <v>41</v>
      </c>
      <c r="L300" s="9" t="s">
        <v>383</v>
      </c>
      <c r="M300" s="9" t="s">
        <v>42</v>
      </c>
      <c r="N300" s="9" t="s">
        <v>43</v>
      </c>
      <c r="O300" s="10" t="s">
        <v>439</v>
      </c>
      <c r="P300" s="9" t="s">
        <v>804</v>
      </c>
      <c r="Q300" s="9">
        <v>839</v>
      </c>
      <c r="R300" s="9" t="s">
        <v>500</v>
      </c>
      <c r="S300" s="14">
        <v>1</v>
      </c>
      <c r="T300" s="1">
        <v>982142</v>
      </c>
      <c r="U300" s="1">
        <f t="shared" ref="U300" si="130">S300*T300</f>
        <v>982142</v>
      </c>
      <c r="V300" s="1">
        <f t="shared" si="123"/>
        <v>1099999.04</v>
      </c>
      <c r="W300" s="16" t="s">
        <v>805</v>
      </c>
      <c r="X300" s="16">
        <v>2018</v>
      </c>
      <c r="Y300" s="8"/>
      <c r="Z300" s="43"/>
      <c r="AA300" s="43"/>
      <c r="AB300" s="43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</row>
    <row r="301" spans="1:39" ht="76.5" x14ac:dyDescent="0.25">
      <c r="A301" s="34"/>
      <c r="B301" s="9" t="s">
        <v>752</v>
      </c>
      <c r="C301" s="9" t="s">
        <v>36</v>
      </c>
      <c r="D301" s="9" t="s">
        <v>498</v>
      </c>
      <c r="E301" s="9" t="s">
        <v>499</v>
      </c>
      <c r="F301" s="9" t="s">
        <v>818</v>
      </c>
      <c r="G301" s="24" t="s">
        <v>504</v>
      </c>
      <c r="H301" s="9" t="s">
        <v>438</v>
      </c>
      <c r="I301" s="9">
        <v>0</v>
      </c>
      <c r="J301" s="5">
        <v>710000000</v>
      </c>
      <c r="K301" s="9" t="s">
        <v>41</v>
      </c>
      <c r="L301" s="9" t="s">
        <v>383</v>
      </c>
      <c r="M301" s="9" t="s">
        <v>42</v>
      </c>
      <c r="N301" s="9" t="s">
        <v>43</v>
      </c>
      <c r="O301" s="10" t="s">
        <v>439</v>
      </c>
      <c r="P301" s="9" t="s">
        <v>804</v>
      </c>
      <c r="Q301" s="9">
        <v>839</v>
      </c>
      <c r="R301" s="9" t="s">
        <v>500</v>
      </c>
      <c r="S301" s="14">
        <v>5</v>
      </c>
      <c r="T301" s="1">
        <v>848214</v>
      </c>
      <c r="U301" s="1">
        <v>0</v>
      </c>
      <c r="V301" s="1">
        <f t="shared" si="123"/>
        <v>0</v>
      </c>
      <c r="W301" s="16" t="s">
        <v>805</v>
      </c>
      <c r="X301" s="16">
        <v>2018</v>
      </c>
      <c r="Y301" s="8" t="s">
        <v>844</v>
      </c>
      <c r="Z301" s="43"/>
      <c r="AA301" s="43"/>
      <c r="AB301" s="43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</row>
    <row r="302" spans="1:39" ht="76.5" x14ac:dyDescent="0.25">
      <c r="A302" s="34"/>
      <c r="B302" s="9" t="s">
        <v>981</v>
      </c>
      <c r="C302" s="9" t="s">
        <v>36</v>
      </c>
      <c r="D302" s="9" t="s">
        <v>498</v>
      </c>
      <c r="E302" s="9" t="s">
        <v>499</v>
      </c>
      <c r="F302" s="9" t="s">
        <v>977</v>
      </c>
      <c r="G302" s="9" t="s">
        <v>982</v>
      </c>
      <c r="H302" s="9" t="s">
        <v>438</v>
      </c>
      <c r="I302" s="9">
        <v>0</v>
      </c>
      <c r="J302" s="5">
        <v>710000000</v>
      </c>
      <c r="K302" s="9" t="s">
        <v>41</v>
      </c>
      <c r="L302" s="9" t="s">
        <v>383</v>
      </c>
      <c r="M302" s="9" t="s">
        <v>42</v>
      </c>
      <c r="N302" s="9" t="s">
        <v>43</v>
      </c>
      <c r="O302" s="10" t="s">
        <v>439</v>
      </c>
      <c r="P302" s="9" t="s">
        <v>804</v>
      </c>
      <c r="Q302" s="9">
        <v>839</v>
      </c>
      <c r="R302" s="9" t="s">
        <v>500</v>
      </c>
      <c r="S302" s="14">
        <v>5</v>
      </c>
      <c r="T302" s="1">
        <v>848214</v>
      </c>
      <c r="U302" s="1">
        <f t="shared" ref="U302" si="131">S302*T302</f>
        <v>4241070</v>
      </c>
      <c r="V302" s="1">
        <f t="shared" si="123"/>
        <v>4749998.4000000004</v>
      </c>
      <c r="W302" s="16" t="s">
        <v>805</v>
      </c>
      <c r="X302" s="16">
        <v>2018</v>
      </c>
      <c r="Y302" s="8"/>
      <c r="Z302" s="43"/>
      <c r="AA302" s="43"/>
      <c r="AB302" s="43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</row>
    <row r="303" spans="1:39" ht="51" x14ac:dyDescent="0.25">
      <c r="A303" s="34"/>
      <c r="B303" s="9" t="s">
        <v>753</v>
      </c>
      <c r="C303" s="9" t="s">
        <v>36</v>
      </c>
      <c r="D303" s="9" t="s">
        <v>506</v>
      </c>
      <c r="E303" s="9" t="s">
        <v>507</v>
      </c>
      <c r="F303" s="9" t="s">
        <v>508</v>
      </c>
      <c r="G303" s="24"/>
      <c r="H303" s="9" t="s">
        <v>438</v>
      </c>
      <c r="I303" s="9">
        <v>0</v>
      </c>
      <c r="J303" s="5">
        <v>710000000</v>
      </c>
      <c r="K303" s="9" t="s">
        <v>41</v>
      </c>
      <c r="L303" s="9" t="s">
        <v>383</v>
      </c>
      <c r="M303" s="9" t="s">
        <v>42</v>
      </c>
      <c r="N303" s="9" t="s">
        <v>43</v>
      </c>
      <c r="O303" s="10" t="s">
        <v>439</v>
      </c>
      <c r="P303" s="9" t="s">
        <v>804</v>
      </c>
      <c r="Q303" s="9">
        <v>796</v>
      </c>
      <c r="R303" s="9" t="s">
        <v>54</v>
      </c>
      <c r="S303" s="14">
        <v>3</v>
      </c>
      <c r="T303" s="1">
        <v>225892</v>
      </c>
      <c r="U303" s="1">
        <v>0</v>
      </c>
      <c r="V303" s="1">
        <f t="shared" si="123"/>
        <v>0</v>
      </c>
      <c r="W303" s="16" t="s">
        <v>805</v>
      </c>
      <c r="X303" s="16">
        <v>2018</v>
      </c>
      <c r="Y303" s="8" t="s">
        <v>844</v>
      </c>
      <c r="Z303" s="43"/>
      <c r="AA303" s="43"/>
      <c r="AB303" s="43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</row>
    <row r="304" spans="1:39" ht="58.5" customHeight="1" x14ac:dyDescent="0.25">
      <c r="A304" s="34"/>
      <c r="B304" s="9" t="s">
        <v>985</v>
      </c>
      <c r="C304" s="9" t="s">
        <v>36</v>
      </c>
      <c r="D304" s="9" t="s">
        <v>984</v>
      </c>
      <c r="E304" s="9" t="s">
        <v>507</v>
      </c>
      <c r="F304" s="9" t="s">
        <v>986</v>
      </c>
      <c r="G304" s="9" t="s">
        <v>508</v>
      </c>
      <c r="H304" s="9" t="s">
        <v>438</v>
      </c>
      <c r="I304" s="9">
        <v>0</v>
      </c>
      <c r="J304" s="5">
        <v>710000000</v>
      </c>
      <c r="K304" s="9" t="s">
        <v>41</v>
      </c>
      <c r="L304" s="9" t="s">
        <v>383</v>
      </c>
      <c r="M304" s="9" t="s">
        <v>42</v>
      </c>
      <c r="N304" s="9" t="s">
        <v>43</v>
      </c>
      <c r="O304" s="10" t="s">
        <v>439</v>
      </c>
      <c r="P304" s="9" t="s">
        <v>804</v>
      </c>
      <c r="Q304" s="9">
        <v>796</v>
      </c>
      <c r="R304" s="9" t="s">
        <v>54</v>
      </c>
      <c r="S304" s="14">
        <v>3</v>
      </c>
      <c r="T304" s="1">
        <v>225892</v>
      </c>
      <c r="U304" s="1">
        <v>0</v>
      </c>
      <c r="V304" s="1">
        <f t="shared" si="123"/>
        <v>0</v>
      </c>
      <c r="W304" s="16" t="s">
        <v>805</v>
      </c>
      <c r="X304" s="16">
        <v>2018</v>
      </c>
      <c r="Y304" s="8" t="s">
        <v>1102</v>
      </c>
      <c r="Z304" s="43"/>
      <c r="AA304" s="43"/>
      <c r="AB304" s="43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</row>
    <row r="305" spans="1:39" ht="58.5" customHeight="1" x14ac:dyDescent="0.25">
      <c r="A305" s="34"/>
      <c r="B305" s="9" t="s">
        <v>1083</v>
      </c>
      <c r="C305" s="9" t="s">
        <v>36</v>
      </c>
      <c r="D305" s="9" t="s">
        <v>1092</v>
      </c>
      <c r="E305" s="9" t="s">
        <v>507</v>
      </c>
      <c r="F305" s="9" t="s">
        <v>1093</v>
      </c>
      <c r="G305" s="9" t="s">
        <v>508</v>
      </c>
      <c r="H305" s="9" t="s">
        <v>438</v>
      </c>
      <c r="I305" s="9">
        <v>0</v>
      </c>
      <c r="J305" s="5">
        <v>710000000</v>
      </c>
      <c r="K305" s="9" t="s">
        <v>41</v>
      </c>
      <c r="L305" s="9" t="s">
        <v>383</v>
      </c>
      <c r="M305" s="9" t="s">
        <v>42</v>
      </c>
      <c r="N305" s="9" t="s">
        <v>43</v>
      </c>
      <c r="O305" s="10" t="s">
        <v>439</v>
      </c>
      <c r="P305" s="9" t="s">
        <v>804</v>
      </c>
      <c r="Q305" s="9">
        <v>796</v>
      </c>
      <c r="R305" s="9" t="s">
        <v>54</v>
      </c>
      <c r="S305" s="14">
        <v>2</v>
      </c>
      <c r="T305" s="1">
        <v>225892</v>
      </c>
      <c r="U305" s="1">
        <f t="shared" ref="U305" si="132">S305*T305</f>
        <v>451784</v>
      </c>
      <c r="V305" s="1">
        <f t="shared" si="123"/>
        <v>505998.08000000002</v>
      </c>
      <c r="W305" s="16" t="s">
        <v>805</v>
      </c>
      <c r="X305" s="16">
        <v>2018</v>
      </c>
      <c r="Y305" s="8"/>
      <c r="Z305" s="50"/>
      <c r="AA305" s="43"/>
      <c r="AB305" s="43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</row>
    <row r="306" spans="1:39" ht="57" customHeight="1" x14ac:dyDescent="0.25">
      <c r="A306" s="34"/>
      <c r="B306" s="9" t="s">
        <v>754</v>
      </c>
      <c r="C306" s="9" t="s">
        <v>36</v>
      </c>
      <c r="D306" s="9" t="s">
        <v>510</v>
      </c>
      <c r="E306" s="9" t="s">
        <v>511</v>
      </c>
      <c r="F306" s="9" t="s">
        <v>512</v>
      </c>
      <c r="G306" s="24"/>
      <c r="H306" s="9" t="s">
        <v>438</v>
      </c>
      <c r="I306" s="9">
        <v>0</v>
      </c>
      <c r="J306" s="5">
        <v>710000000</v>
      </c>
      <c r="K306" s="9" t="s">
        <v>41</v>
      </c>
      <c r="L306" s="9" t="s">
        <v>383</v>
      </c>
      <c r="M306" s="9" t="s">
        <v>42</v>
      </c>
      <c r="N306" s="9" t="s">
        <v>43</v>
      </c>
      <c r="O306" s="10" t="s">
        <v>439</v>
      </c>
      <c r="P306" s="9" t="s">
        <v>804</v>
      </c>
      <c r="Q306" s="9">
        <v>796</v>
      </c>
      <c r="R306" s="9" t="s">
        <v>54</v>
      </c>
      <c r="S306" s="14">
        <v>1</v>
      </c>
      <c r="T306" s="1">
        <v>35714</v>
      </c>
      <c r="U306" s="1">
        <v>0</v>
      </c>
      <c r="V306" s="1">
        <f t="shared" si="123"/>
        <v>0</v>
      </c>
      <c r="W306" s="16" t="s">
        <v>805</v>
      </c>
      <c r="X306" s="16">
        <v>2018</v>
      </c>
      <c r="Y306" s="8" t="s">
        <v>844</v>
      </c>
      <c r="Z306" s="43"/>
      <c r="AA306" s="43"/>
      <c r="AB306" s="43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</row>
    <row r="307" spans="1:39" s="25" customFormat="1" ht="59.25" customHeight="1" x14ac:dyDescent="0.25">
      <c r="B307" s="9" t="s">
        <v>987</v>
      </c>
      <c r="C307" s="9" t="s">
        <v>36</v>
      </c>
      <c r="D307" s="9" t="s">
        <v>510</v>
      </c>
      <c r="E307" s="9" t="s">
        <v>511</v>
      </c>
      <c r="F307" s="9" t="s">
        <v>988</v>
      </c>
      <c r="G307" s="9" t="s">
        <v>989</v>
      </c>
      <c r="H307" s="9" t="s">
        <v>438</v>
      </c>
      <c r="I307" s="9">
        <v>0</v>
      </c>
      <c r="J307" s="5">
        <v>710000000</v>
      </c>
      <c r="K307" s="9" t="s">
        <v>41</v>
      </c>
      <c r="L307" s="9" t="s">
        <v>383</v>
      </c>
      <c r="M307" s="9" t="s">
        <v>42</v>
      </c>
      <c r="N307" s="9" t="s">
        <v>43</v>
      </c>
      <c r="O307" s="10" t="s">
        <v>439</v>
      </c>
      <c r="P307" s="9" t="s">
        <v>804</v>
      </c>
      <c r="Q307" s="9">
        <v>796</v>
      </c>
      <c r="R307" s="9" t="s">
        <v>54</v>
      </c>
      <c r="S307" s="14">
        <v>1</v>
      </c>
      <c r="T307" s="1">
        <v>35714</v>
      </c>
      <c r="U307" s="1">
        <f t="shared" ref="U307" si="133">S307*T307</f>
        <v>35714</v>
      </c>
      <c r="V307" s="1">
        <f t="shared" si="123"/>
        <v>39999.68</v>
      </c>
      <c r="W307" s="16" t="s">
        <v>805</v>
      </c>
      <c r="X307" s="16">
        <v>2018</v>
      </c>
      <c r="Y307" s="8"/>
      <c r="Z307" s="26"/>
      <c r="AA307" s="26"/>
      <c r="AB307" s="26"/>
    </row>
    <row r="308" spans="1:39" ht="62.25" customHeight="1" x14ac:dyDescent="0.25">
      <c r="A308" s="34"/>
      <c r="B308" s="9" t="s">
        <v>755</v>
      </c>
      <c r="C308" s="9" t="s">
        <v>36</v>
      </c>
      <c r="D308" s="9" t="s">
        <v>514</v>
      </c>
      <c r="E308" s="9" t="s">
        <v>515</v>
      </c>
      <c r="F308" s="9" t="s">
        <v>516</v>
      </c>
      <c r="G308" s="9"/>
      <c r="H308" s="9" t="s">
        <v>40</v>
      </c>
      <c r="I308" s="9">
        <v>0</v>
      </c>
      <c r="J308" s="5">
        <v>710000000</v>
      </c>
      <c r="K308" s="9" t="s">
        <v>41</v>
      </c>
      <c r="L308" s="9" t="s">
        <v>383</v>
      </c>
      <c r="M308" s="9" t="s">
        <v>42</v>
      </c>
      <c r="N308" s="9" t="s">
        <v>43</v>
      </c>
      <c r="O308" s="10" t="s">
        <v>439</v>
      </c>
      <c r="P308" s="9" t="s">
        <v>301</v>
      </c>
      <c r="Q308" s="9">
        <v>796</v>
      </c>
      <c r="R308" s="9" t="s">
        <v>54</v>
      </c>
      <c r="S308" s="14">
        <v>3</v>
      </c>
      <c r="T308" s="1">
        <v>178571</v>
      </c>
      <c r="U308" s="1">
        <v>0</v>
      </c>
      <c r="V308" s="1">
        <f t="shared" si="123"/>
        <v>0</v>
      </c>
      <c r="W308" s="16"/>
      <c r="X308" s="16">
        <v>2018</v>
      </c>
      <c r="Y308" s="8" t="s">
        <v>992</v>
      </c>
      <c r="Z308" s="43"/>
      <c r="AA308" s="43"/>
      <c r="AB308" s="43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</row>
    <row r="309" spans="1:39" ht="55.5" customHeight="1" x14ac:dyDescent="0.25">
      <c r="A309" s="34"/>
      <c r="B309" s="9" t="s">
        <v>990</v>
      </c>
      <c r="C309" s="9" t="s">
        <v>36</v>
      </c>
      <c r="D309" s="9" t="s">
        <v>514</v>
      </c>
      <c r="E309" s="9" t="s">
        <v>515</v>
      </c>
      <c r="F309" s="9" t="s">
        <v>991</v>
      </c>
      <c r="G309" s="9"/>
      <c r="H309" s="9" t="s">
        <v>40</v>
      </c>
      <c r="I309" s="9">
        <v>0</v>
      </c>
      <c r="J309" s="5">
        <v>710000000</v>
      </c>
      <c r="K309" s="9" t="s">
        <v>41</v>
      </c>
      <c r="L309" s="9" t="s">
        <v>383</v>
      </c>
      <c r="M309" s="9" t="s">
        <v>42</v>
      </c>
      <c r="N309" s="9" t="s">
        <v>43</v>
      </c>
      <c r="O309" s="10" t="s">
        <v>439</v>
      </c>
      <c r="P309" s="9" t="s">
        <v>301</v>
      </c>
      <c r="Q309" s="9">
        <v>796</v>
      </c>
      <c r="R309" s="9" t="s">
        <v>54</v>
      </c>
      <c r="S309" s="14">
        <v>3</v>
      </c>
      <c r="T309" s="1">
        <v>178571</v>
      </c>
      <c r="U309" s="1">
        <f t="shared" ref="U309" si="134">S309*T309</f>
        <v>535713</v>
      </c>
      <c r="V309" s="1">
        <f t="shared" si="123"/>
        <v>599998.56000000006</v>
      </c>
      <c r="W309" s="16"/>
      <c r="X309" s="16">
        <v>2018</v>
      </c>
      <c r="Y309" s="8"/>
      <c r="Z309" s="43"/>
      <c r="AA309" s="43"/>
      <c r="AB309" s="43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</row>
    <row r="310" spans="1:39" ht="59.25" customHeight="1" x14ac:dyDescent="0.25">
      <c r="A310" s="34"/>
      <c r="B310" s="9" t="s">
        <v>756</v>
      </c>
      <c r="C310" s="9" t="s">
        <v>36</v>
      </c>
      <c r="D310" s="9" t="s">
        <v>514</v>
      </c>
      <c r="E310" s="9" t="s">
        <v>515</v>
      </c>
      <c r="F310" s="9" t="s">
        <v>516</v>
      </c>
      <c r="G310" s="9"/>
      <c r="H310" s="9" t="s">
        <v>40</v>
      </c>
      <c r="I310" s="9">
        <v>0</v>
      </c>
      <c r="J310" s="5">
        <v>710000000</v>
      </c>
      <c r="K310" s="9" t="s">
        <v>41</v>
      </c>
      <c r="L310" s="9" t="s">
        <v>383</v>
      </c>
      <c r="M310" s="9" t="s">
        <v>42</v>
      </c>
      <c r="N310" s="9" t="s">
        <v>43</v>
      </c>
      <c r="O310" s="10" t="s">
        <v>439</v>
      </c>
      <c r="P310" s="9" t="s">
        <v>301</v>
      </c>
      <c r="Q310" s="9">
        <v>796</v>
      </c>
      <c r="R310" s="9" t="s">
        <v>54</v>
      </c>
      <c r="S310" s="14">
        <v>1</v>
      </c>
      <c r="T310" s="1">
        <v>87500</v>
      </c>
      <c r="U310" s="1">
        <v>0</v>
      </c>
      <c r="V310" s="1">
        <f t="shared" si="123"/>
        <v>0</v>
      </c>
      <c r="W310" s="16"/>
      <c r="X310" s="16">
        <v>2018</v>
      </c>
      <c r="Y310" s="8" t="s">
        <v>1074</v>
      </c>
      <c r="Z310" s="43"/>
      <c r="AA310" s="43"/>
      <c r="AB310" s="43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</row>
    <row r="311" spans="1:39" ht="58.5" customHeight="1" x14ac:dyDescent="0.25">
      <c r="A311" s="34"/>
      <c r="B311" s="9" t="s">
        <v>993</v>
      </c>
      <c r="C311" s="9" t="s">
        <v>36</v>
      </c>
      <c r="D311" s="9" t="s">
        <v>1075</v>
      </c>
      <c r="E311" s="9" t="s">
        <v>1076</v>
      </c>
      <c r="F311" s="9" t="s">
        <v>1077</v>
      </c>
      <c r="G311" s="9"/>
      <c r="H311" s="9" t="s">
        <v>40</v>
      </c>
      <c r="I311" s="9">
        <v>0</v>
      </c>
      <c r="J311" s="5">
        <v>710000000</v>
      </c>
      <c r="K311" s="9" t="s">
        <v>41</v>
      </c>
      <c r="L311" s="9" t="s">
        <v>383</v>
      </c>
      <c r="M311" s="9" t="s">
        <v>42</v>
      </c>
      <c r="N311" s="9" t="s">
        <v>43</v>
      </c>
      <c r="O311" s="10" t="s">
        <v>439</v>
      </c>
      <c r="P311" s="9" t="s">
        <v>301</v>
      </c>
      <c r="Q311" s="9">
        <v>796</v>
      </c>
      <c r="R311" s="9" t="s">
        <v>54</v>
      </c>
      <c r="S311" s="14">
        <v>1</v>
      </c>
      <c r="T311" s="1">
        <v>87500</v>
      </c>
      <c r="U311" s="1">
        <f t="shared" ref="U311" si="135">S311*T311</f>
        <v>87500</v>
      </c>
      <c r="V311" s="1">
        <f t="shared" si="123"/>
        <v>98000</v>
      </c>
      <c r="W311" s="16"/>
      <c r="X311" s="16">
        <v>2018</v>
      </c>
      <c r="Y311" s="8"/>
      <c r="Z311" s="43"/>
      <c r="AA311" s="43"/>
      <c r="AB311" s="43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</row>
    <row r="312" spans="1:39" ht="73.5" customHeight="1" x14ac:dyDescent="0.25">
      <c r="A312" s="34"/>
      <c r="B312" s="9" t="s">
        <v>757</v>
      </c>
      <c r="C312" s="9" t="s">
        <v>36</v>
      </c>
      <c r="D312" s="9" t="s">
        <v>519</v>
      </c>
      <c r="E312" s="9" t="s">
        <v>520</v>
      </c>
      <c r="F312" s="9" t="s">
        <v>819</v>
      </c>
      <c r="G312" s="9"/>
      <c r="H312" s="9" t="s">
        <v>438</v>
      </c>
      <c r="I312" s="9">
        <v>0</v>
      </c>
      <c r="J312" s="5">
        <v>710000000</v>
      </c>
      <c r="K312" s="9" t="s">
        <v>41</v>
      </c>
      <c r="L312" s="9" t="s">
        <v>383</v>
      </c>
      <c r="M312" s="9" t="s">
        <v>42</v>
      </c>
      <c r="N312" s="9" t="s">
        <v>43</v>
      </c>
      <c r="O312" s="10" t="s">
        <v>439</v>
      </c>
      <c r="P312" s="9" t="s">
        <v>804</v>
      </c>
      <c r="Q312" s="9">
        <v>796</v>
      </c>
      <c r="R312" s="9" t="s">
        <v>54</v>
      </c>
      <c r="S312" s="14">
        <v>22</v>
      </c>
      <c r="T312" s="1">
        <v>47767</v>
      </c>
      <c r="U312" s="1">
        <v>0</v>
      </c>
      <c r="V312" s="1">
        <f t="shared" si="123"/>
        <v>0</v>
      </c>
      <c r="W312" s="16" t="s">
        <v>805</v>
      </c>
      <c r="X312" s="16">
        <v>2018</v>
      </c>
      <c r="Y312" s="8" t="s">
        <v>844</v>
      </c>
      <c r="Z312" s="43"/>
      <c r="AA312" s="43"/>
      <c r="AB312" s="43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</row>
    <row r="313" spans="1:39" ht="98.25" customHeight="1" x14ac:dyDescent="0.25">
      <c r="A313" s="34"/>
      <c r="B313" s="9" t="s">
        <v>994</v>
      </c>
      <c r="C313" s="9" t="s">
        <v>36</v>
      </c>
      <c r="D313" s="9" t="s">
        <v>519</v>
      </c>
      <c r="E313" s="9" t="s">
        <v>520</v>
      </c>
      <c r="F313" s="9" t="s">
        <v>995</v>
      </c>
      <c r="G313" s="9" t="s">
        <v>996</v>
      </c>
      <c r="H313" s="9" t="s">
        <v>438</v>
      </c>
      <c r="I313" s="9">
        <v>0</v>
      </c>
      <c r="J313" s="5">
        <v>710000000</v>
      </c>
      <c r="K313" s="9" t="s">
        <v>41</v>
      </c>
      <c r="L313" s="9" t="s">
        <v>383</v>
      </c>
      <c r="M313" s="9" t="s">
        <v>42</v>
      </c>
      <c r="N313" s="9" t="s">
        <v>43</v>
      </c>
      <c r="O313" s="10" t="s">
        <v>439</v>
      </c>
      <c r="P313" s="9" t="s">
        <v>804</v>
      </c>
      <c r="Q313" s="9">
        <v>796</v>
      </c>
      <c r="R313" s="9" t="s">
        <v>54</v>
      </c>
      <c r="S313" s="14">
        <v>22</v>
      </c>
      <c r="T313" s="1">
        <v>47767</v>
      </c>
      <c r="U313" s="1">
        <f t="shared" ref="U313" si="136">S313*T313</f>
        <v>1050874</v>
      </c>
      <c r="V313" s="1">
        <f t="shared" si="123"/>
        <v>1176978.8799999999</v>
      </c>
      <c r="W313" s="16" t="s">
        <v>805</v>
      </c>
      <c r="X313" s="16">
        <v>2018</v>
      </c>
      <c r="Y313" s="8"/>
      <c r="Z313" s="43"/>
      <c r="AA313" s="43"/>
      <c r="AB313" s="43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</row>
    <row r="314" spans="1:39" ht="87" customHeight="1" x14ac:dyDescent="0.25">
      <c r="A314" s="34"/>
      <c r="B314" s="9" t="s">
        <v>758</v>
      </c>
      <c r="C314" s="9" t="s">
        <v>36</v>
      </c>
      <c r="D314" s="9" t="s">
        <v>522</v>
      </c>
      <c r="E314" s="9" t="s">
        <v>520</v>
      </c>
      <c r="F314" s="9" t="s">
        <v>820</v>
      </c>
      <c r="G314" s="9"/>
      <c r="H314" s="9" t="s">
        <v>438</v>
      </c>
      <c r="I314" s="9">
        <v>0</v>
      </c>
      <c r="J314" s="5">
        <v>710000000</v>
      </c>
      <c r="K314" s="9" t="s">
        <v>41</v>
      </c>
      <c r="L314" s="9" t="s">
        <v>383</v>
      </c>
      <c r="M314" s="9" t="s">
        <v>42</v>
      </c>
      <c r="N314" s="9" t="s">
        <v>43</v>
      </c>
      <c r="O314" s="10" t="s">
        <v>439</v>
      </c>
      <c r="P314" s="9" t="s">
        <v>804</v>
      </c>
      <c r="Q314" s="9">
        <v>796</v>
      </c>
      <c r="R314" s="9" t="s">
        <v>54</v>
      </c>
      <c r="S314" s="14">
        <v>2</v>
      </c>
      <c r="T314" s="1">
        <v>107142</v>
      </c>
      <c r="U314" s="1">
        <v>0</v>
      </c>
      <c r="V314" s="1">
        <f t="shared" si="123"/>
        <v>0</v>
      </c>
      <c r="W314" s="16" t="s">
        <v>805</v>
      </c>
      <c r="X314" s="16">
        <v>2018</v>
      </c>
      <c r="Y314" s="8" t="s">
        <v>1001</v>
      </c>
      <c r="Z314" s="43"/>
      <c r="AA314" s="43"/>
      <c r="AB314" s="43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</row>
    <row r="315" spans="1:39" ht="81" customHeight="1" x14ac:dyDescent="0.25">
      <c r="A315" s="34"/>
      <c r="B315" s="9" t="s">
        <v>997</v>
      </c>
      <c r="C315" s="9" t="s">
        <v>36</v>
      </c>
      <c r="D315" s="9" t="s">
        <v>999</v>
      </c>
      <c r="E315" s="9" t="s">
        <v>520</v>
      </c>
      <c r="F315" s="9" t="s">
        <v>1000</v>
      </c>
      <c r="G315" s="9" t="s">
        <v>998</v>
      </c>
      <c r="H315" s="9" t="s">
        <v>438</v>
      </c>
      <c r="I315" s="9">
        <v>0</v>
      </c>
      <c r="J315" s="5">
        <v>710000000</v>
      </c>
      <c r="K315" s="9" t="s">
        <v>41</v>
      </c>
      <c r="L315" s="9" t="s">
        <v>383</v>
      </c>
      <c r="M315" s="9" t="s">
        <v>42</v>
      </c>
      <c r="N315" s="9" t="s">
        <v>43</v>
      </c>
      <c r="O315" s="10" t="s">
        <v>439</v>
      </c>
      <c r="P315" s="9" t="s">
        <v>804</v>
      </c>
      <c r="Q315" s="9">
        <v>796</v>
      </c>
      <c r="R315" s="9" t="s">
        <v>54</v>
      </c>
      <c r="S315" s="14">
        <v>2</v>
      </c>
      <c r="T315" s="1">
        <v>107142</v>
      </c>
      <c r="U315" s="1">
        <f t="shared" ref="U315" si="137">S315*T315</f>
        <v>214284</v>
      </c>
      <c r="V315" s="1">
        <f t="shared" si="123"/>
        <v>239998.07999999999</v>
      </c>
      <c r="W315" s="16" t="s">
        <v>805</v>
      </c>
      <c r="X315" s="16">
        <v>2018</v>
      </c>
      <c r="Y315" s="8"/>
      <c r="Z315" s="43"/>
      <c r="AA315" s="43"/>
      <c r="AB315" s="43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</row>
    <row r="316" spans="1:39" ht="59.25" customHeight="1" x14ac:dyDescent="0.25">
      <c r="A316" s="34"/>
      <c r="B316" s="9" t="s">
        <v>759</v>
      </c>
      <c r="C316" s="9" t="s">
        <v>36</v>
      </c>
      <c r="D316" s="9" t="s">
        <v>524</v>
      </c>
      <c r="E316" s="9" t="s">
        <v>520</v>
      </c>
      <c r="F316" s="9" t="s">
        <v>821</v>
      </c>
      <c r="G316" s="9"/>
      <c r="H316" s="9" t="s">
        <v>438</v>
      </c>
      <c r="I316" s="9">
        <v>0</v>
      </c>
      <c r="J316" s="5">
        <v>710000000</v>
      </c>
      <c r="K316" s="9" t="s">
        <v>41</v>
      </c>
      <c r="L316" s="9" t="s">
        <v>383</v>
      </c>
      <c r="M316" s="9" t="s">
        <v>42</v>
      </c>
      <c r="N316" s="9" t="s">
        <v>43</v>
      </c>
      <c r="O316" s="10" t="s">
        <v>439</v>
      </c>
      <c r="P316" s="9" t="s">
        <v>804</v>
      </c>
      <c r="Q316" s="9">
        <v>796</v>
      </c>
      <c r="R316" s="9" t="s">
        <v>54</v>
      </c>
      <c r="S316" s="14">
        <v>5</v>
      </c>
      <c r="T316" s="1">
        <v>89285</v>
      </c>
      <c r="U316" s="1">
        <v>0</v>
      </c>
      <c r="V316" s="1">
        <f t="shared" si="123"/>
        <v>0</v>
      </c>
      <c r="W316" s="16" t="s">
        <v>805</v>
      </c>
      <c r="X316" s="16">
        <v>2018</v>
      </c>
      <c r="Y316" s="8" t="s">
        <v>1001</v>
      </c>
      <c r="Z316" s="43"/>
      <c r="AA316" s="43"/>
      <c r="AB316" s="43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</row>
    <row r="317" spans="1:39" ht="93.75" customHeight="1" x14ac:dyDescent="0.25">
      <c r="A317" s="34"/>
      <c r="B317" s="9" t="s">
        <v>1002</v>
      </c>
      <c r="C317" s="9" t="s">
        <v>36</v>
      </c>
      <c r="D317" s="9" t="s">
        <v>519</v>
      </c>
      <c r="E317" s="9" t="s">
        <v>520</v>
      </c>
      <c r="F317" s="9" t="s">
        <v>995</v>
      </c>
      <c r="G317" s="9" t="s">
        <v>996</v>
      </c>
      <c r="H317" s="9" t="s">
        <v>438</v>
      </c>
      <c r="I317" s="9">
        <v>0</v>
      </c>
      <c r="J317" s="5">
        <v>710000000</v>
      </c>
      <c r="K317" s="9" t="s">
        <v>41</v>
      </c>
      <c r="L317" s="9" t="s">
        <v>383</v>
      </c>
      <c r="M317" s="9" t="s">
        <v>42</v>
      </c>
      <c r="N317" s="9" t="s">
        <v>43</v>
      </c>
      <c r="O317" s="10" t="s">
        <v>439</v>
      </c>
      <c r="P317" s="9" t="s">
        <v>804</v>
      </c>
      <c r="Q317" s="9">
        <v>796</v>
      </c>
      <c r="R317" s="9" t="s">
        <v>54</v>
      </c>
      <c r="S317" s="14">
        <v>5</v>
      </c>
      <c r="T317" s="1">
        <v>89285</v>
      </c>
      <c r="U317" s="1">
        <f t="shared" ref="U317" si="138">S317*T317</f>
        <v>446425</v>
      </c>
      <c r="V317" s="1">
        <f t="shared" si="123"/>
        <v>499996</v>
      </c>
      <c r="W317" s="16" t="s">
        <v>805</v>
      </c>
      <c r="X317" s="16">
        <v>2018</v>
      </c>
      <c r="Y317" s="8"/>
      <c r="Z317" s="43"/>
      <c r="AA317" s="43"/>
      <c r="AB317" s="43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</row>
    <row r="318" spans="1:39" ht="51" x14ac:dyDescent="0.25">
      <c r="A318" s="34"/>
      <c r="B318" s="9" t="s">
        <v>760</v>
      </c>
      <c r="C318" s="9" t="s">
        <v>36</v>
      </c>
      <c r="D318" s="9" t="s">
        <v>526</v>
      </c>
      <c r="E318" s="9" t="s">
        <v>511</v>
      </c>
      <c r="F318" s="9" t="s">
        <v>792</v>
      </c>
      <c r="G318" s="9"/>
      <c r="H318" s="9" t="s">
        <v>438</v>
      </c>
      <c r="I318" s="9">
        <v>0</v>
      </c>
      <c r="J318" s="5">
        <v>710000000</v>
      </c>
      <c r="K318" s="9" t="s">
        <v>41</v>
      </c>
      <c r="L318" s="9" t="s">
        <v>383</v>
      </c>
      <c r="M318" s="9" t="s">
        <v>42</v>
      </c>
      <c r="N318" s="9" t="s">
        <v>43</v>
      </c>
      <c r="O318" s="10" t="s">
        <v>439</v>
      </c>
      <c r="P318" s="9" t="s">
        <v>804</v>
      </c>
      <c r="Q318" s="9">
        <v>796</v>
      </c>
      <c r="R318" s="9" t="s">
        <v>54</v>
      </c>
      <c r="S318" s="14">
        <v>22</v>
      </c>
      <c r="T318" s="1">
        <v>85714</v>
      </c>
      <c r="U318" s="1">
        <v>0</v>
      </c>
      <c r="V318" s="1">
        <f t="shared" si="123"/>
        <v>0</v>
      </c>
      <c r="W318" s="16" t="s">
        <v>805</v>
      </c>
      <c r="X318" s="16">
        <v>2018</v>
      </c>
      <c r="Y318" s="8" t="s">
        <v>1001</v>
      </c>
      <c r="Z318" s="43"/>
      <c r="AA318" s="43"/>
      <c r="AB318" s="43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</row>
    <row r="319" spans="1:39" ht="51" x14ac:dyDescent="0.25">
      <c r="A319" s="34"/>
      <c r="B319" s="9" t="s">
        <v>1003</v>
      </c>
      <c r="C319" s="9" t="s">
        <v>36</v>
      </c>
      <c r="D319" s="9" t="s">
        <v>1004</v>
      </c>
      <c r="E319" s="9" t="s">
        <v>511</v>
      </c>
      <c r="F319" s="9" t="s">
        <v>1005</v>
      </c>
      <c r="G319" s="9" t="s">
        <v>1006</v>
      </c>
      <c r="H319" s="9" t="s">
        <v>438</v>
      </c>
      <c r="I319" s="9">
        <v>0</v>
      </c>
      <c r="J319" s="5">
        <v>710000000</v>
      </c>
      <c r="K319" s="9" t="s">
        <v>41</v>
      </c>
      <c r="L319" s="9" t="s">
        <v>383</v>
      </c>
      <c r="M319" s="9" t="s">
        <v>42</v>
      </c>
      <c r="N319" s="9" t="s">
        <v>43</v>
      </c>
      <c r="O319" s="10" t="s">
        <v>439</v>
      </c>
      <c r="P319" s="9" t="s">
        <v>804</v>
      </c>
      <c r="Q319" s="9">
        <v>796</v>
      </c>
      <c r="R319" s="9" t="s">
        <v>54</v>
      </c>
      <c r="S319" s="14">
        <v>22</v>
      </c>
      <c r="T319" s="1">
        <v>85714</v>
      </c>
      <c r="U319" s="1">
        <f t="shared" ref="U319" si="139">S319*T319</f>
        <v>1885708</v>
      </c>
      <c r="V319" s="1">
        <f t="shared" si="123"/>
        <v>2111992.96</v>
      </c>
      <c r="W319" s="16" t="s">
        <v>805</v>
      </c>
      <c r="X319" s="16">
        <v>2018</v>
      </c>
      <c r="Y319" s="8"/>
      <c r="Z319" s="43"/>
      <c r="AA319" s="43"/>
      <c r="AB319" s="43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</row>
    <row r="320" spans="1:39" ht="51" x14ac:dyDescent="0.25">
      <c r="A320" s="34"/>
      <c r="B320" s="9" t="s">
        <v>761</v>
      </c>
      <c r="C320" s="9" t="s">
        <v>36</v>
      </c>
      <c r="D320" s="9" t="s">
        <v>528</v>
      </c>
      <c r="E320" s="9" t="s">
        <v>529</v>
      </c>
      <c r="F320" s="9" t="s">
        <v>793</v>
      </c>
      <c r="G320" s="9"/>
      <c r="H320" s="9" t="s">
        <v>438</v>
      </c>
      <c r="I320" s="9">
        <v>0</v>
      </c>
      <c r="J320" s="5">
        <v>710000000</v>
      </c>
      <c r="K320" s="9" t="s">
        <v>41</v>
      </c>
      <c r="L320" s="9" t="s">
        <v>383</v>
      </c>
      <c r="M320" s="9" t="s">
        <v>42</v>
      </c>
      <c r="N320" s="9" t="s">
        <v>43</v>
      </c>
      <c r="O320" s="10" t="s">
        <v>439</v>
      </c>
      <c r="P320" s="9" t="s">
        <v>804</v>
      </c>
      <c r="Q320" s="9">
        <v>796</v>
      </c>
      <c r="R320" s="9" t="s">
        <v>54</v>
      </c>
      <c r="S320" s="14">
        <v>22</v>
      </c>
      <c r="T320" s="1">
        <v>44642</v>
      </c>
      <c r="U320" s="1">
        <v>0</v>
      </c>
      <c r="V320" s="1">
        <f t="shared" si="123"/>
        <v>0</v>
      </c>
      <c r="W320" s="16" t="s">
        <v>805</v>
      </c>
      <c r="X320" s="16">
        <v>2018</v>
      </c>
      <c r="Y320" s="8" t="s">
        <v>841</v>
      </c>
      <c r="Z320" s="43"/>
      <c r="AA320" s="43"/>
      <c r="AB320" s="43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</row>
    <row r="321" spans="1:39" ht="51" x14ac:dyDescent="0.25">
      <c r="A321" s="34"/>
      <c r="B321" s="9" t="s">
        <v>1007</v>
      </c>
      <c r="C321" s="9" t="s">
        <v>36</v>
      </c>
      <c r="D321" s="9" t="s">
        <v>528</v>
      </c>
      <c r="E321" s="9" t="s">
        <v>529</v>
      </c>
      <c r="F321" s="9" t="s">
        <v>1008</v>
      </c>
      <c r="G321" s="9" t="s">
        <v>793</v>
      </c>
      <c r="H321" s="9" t="s">
        <v>438</v>
      </c>
      <c r="I321" s="9">
        <v>0</v>
      </c>
      <c r="J321" s="5">
        <v>710000000</v>
      </c>
      <c r="K321" s="9" t="s">
        <v>41</v>
      </c>
      <c r="L321" s="9" t="s">
        <v>657</v>
      </c>
      <c r="M321" s="9" t="s">
        <v>42</v>
      </c>
      <c r="N321" s="9" t="s">
        <v>43</v>
      </c>
      <c r="O321" s="10" t="s">
        <v>439</v>
      </c>
      <c r="P321" s="9" t="s">
        <v>804</v>
      </c>
      <c r="Q321" s="9">
        <v>796</v>
      </c>
      <c r="R321" s="9" t="s">
        <v>54</v>
      </c>
      <c r="S321" s="14">
        <v>22</v>
      </c>
      <c r="T321" s="1">
        <v>44642</v>
      </c>
      <c r="U321" s="1">
        <v>0</v>
      </c>
      <c r="V321" s="1">
        <f t="shared" si="123"/>
        <v>0</v>
      </c>
      <c r="W321" s="16" t="s">
        <v>805</v>
      </c>
      <c r="X321" s="16">
        <v>2018</v>
      </c>
      <c r="Y321" s="8" t="s">
        <v>835</v>
      </c>
      <c r="Z321" s="43"/>
      <c r="AA321" s="43"/>
      <c r="AB321" s="43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</row>
    <row r="322" spans="1:39" ht="51" x14ac:dyDescent="0.25">
      <c r="A322" s="34"/>
      <c r="B322" s="9" t="s">
        <v>1145</v>
      </c>
      <c r="C322" s="9" t="s">
        <v>36</v>
      </c>
      <c r="D322" s="9" t="s">
        <v>528</v>
      </c>
      <c r="E322" s="9" t="s">
        <v>529</v>
      </c>
      <c r="F322" s="9" t="s">
        <v>1008</v>
      </c>
      <c r="G322" s="9" t="s">
        <v>793</v>
      </c>
      <c r="H322" s="9" t="s">
        <v>438</v>
      </c>
      <c r="I322" s="9">
        <v>0</v>
      </c>
      <c r="J322" s="5">
        <v>710000000</v>
      </c>
      <c r="K322" s="9" t="s">
        <v>41</v>
      </c>
      <c r="L322" s="9" t="s">
        <v>1124</v>
      </c>
      <c r="M322" s="9" t="s">
        <v>42</v>
      </c>
      <c r="N322" s="9" t="s">
        <v>43</v>
      </c>
      <c r="O322" s="10" t="s">
        <v>439</v>
      </c>
      <c r="P322" s="9" t="s">
        <v>804</v>
      </c>
      <c r="Q322" s="9">
        <v>796</v>
      </c>
      <c r="R322" s="9" t="s">
        <v>54</v>
      </c>
      <c r="S322" s="14">
        <v>22</v>
      </c>
      <c r="T322" s="1">
        <v>44642</v>
      </c>
      <c r="U322" s="1">
        <f t="shared" ref="U322" si="140">S322*T322</f>
        <v>982124</v>
      </c>
      <c r="V322" s="1">
        <f t="shared" ref="V322" si="141">U322+(U322*12%)</f>
        <v>1099978.8799999999</v>
      </c>
      <c r="W322" s="16" t="s">
        <v>805</v>
      </c>
      <c r="X322" s="16">
        <v>2018</v>
      </c>
      <c r="Y322" s="8"/>
      <c r="Z322" s="43"/>
      <c r="AA322" s="43"/>
      <c r="AB322" s="43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</row>
    <row r="323" spans="1:39" ht="51" x14ac:dyDescent="0.25">
      <c r="A323" s="34"/>
      <c r="B323" s="9" t="s">
        <v>762</v>
      </c>
      <c r="C323" s="9" t="s">
        <v>36</v>
      </c>
      <c r="D323" s="9" t="s">
        <v>531</v>
      </c>
      <c r="E323" s="9" t="s">
        <v>532</v>
      </c>
      <c r="F323" s="9" t="s">
        <v>533</v>
      </c>
      <c r="G323" s="9"/>
      <c r="H323" s="9" t="s">
        <v>438</v>
      </c>
      <c r="I323" s="9">
        <v>0</v>
      </c>
      <c r="J323" s="5">
        <v>710000000</v>
      </c>
      <c r="K323" s="9" t="s">
        <v>41</v>
      </c>
      <c r="L323" s="9" t="s">
        <v>383</v>
      </c>
      <c r="M323" s="9" t="s">
        <v>42</v>
      </c>
      <c r="N323" s="9" t="s">
        <v>43</v>
      </c>
      <c r="O323" s="10" t="s">
        <v>439</v>
      </c>
      <c r="P323" s="9" t="s">
        <v>804</v>
      </c>
      <c r="Q323" s="9">
        <v>796</v>
      </c>
      <c r="R323" s="9" t="s">
        <v>54</v>
      </c>
      <c r="S323" s="14">
        <v>22</v>
      </c>
      <c r="T323" s="1">
        <v>111607</v>
      </c>
      <c r="U323" s="1">
        <v>0</v>
      </c>
      <c r="V323" s="1">
        <f t="shared" si="123"/>
        <v>0</v>
      </c>
      <c r="W323" s="16" t="s">
        <v>805</v>
      </c>
      <c r="X323" s="16">
        <v>2018</v>
      </c>
      <c r="Y323" s="8" t="s">
        <v>1074</v>
      </c>
      <c r="Z323" s="43"/>
      <c r="AA323" s="43"/>
      <c r="AB323" s="43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</row>
    <row r="324" spans="1:39" ht="51" x14ac:dyDescent="0.25">
      <c r="A324" s="34"/>
      <c r="B324" s="9" t="s">
        <v>1073</v>
      </c>
      <c r="C324" s="9" t="s">
        <v>36</v>
      </c>
      <c r="D324" s="9" t="s">
        <v>535</v>
      </c>
      <c r="E324" s="9" t="s">
        <v>536</v>
      </c>
      <c r="F324" s="9" t="s">
        <v>1010</v>
      </c>
      <c r="G324" s="9"/>
      <c r="H324" s="9" t="s">
        <v>438</v>
      </c>
      <c r="I324" s="9">
        <v>0</v>
      </c>
      <c r="J324" s="5">
        <v>710000000</v>
      </c>
      <c r="K324" s="9" t="s">
        <v>41</v>
      </c>
      <c r="L324" s="9" t="s">
        <v>383</v>
      </c>
      <c r="M324" s="9" t="s">
        <v>42</v>
      </c>
      <c r="N324" s="9" t="s">
        <v>43</v>
      </c>
      <c r="O324" s="10" t="s">
        <v>439</v>
      </c>
      <c r="P324" s="9" t="s">
        <v>804</v>
      </c>
      <c r="Q324" s="9">
        <v>796</v>
      </c>
      <c r="R324" s="9" t="s">
        <v>54</v>
      </c>
      <c r="S324" s="14">
        <v>22</v>
      </c>
      <c r="T324" s="1">
        <v>111607</v>
      </c>
      <c r="U324" s="1">
        <f t="shared" ref="U324" si="142">S324*T324</f>
        <v>2455354</v>
      </c>
      <c r="V324" s="1">
        <f t="shared" si="123"/>
        <v>2749996.48</v>
      </c>
      <c r="W324" s="16" t="s">
        <v>805</v>
      </c>
      <c r="X324" s="16">
        <v>2018</v>
      </c>
      <c r="Y324" s="8"/>
      <c r="Z324" s="43"/>
      <c r="AA324" s="43"/>
      <c r="AB324" s="43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</row>
    <row r="325" spans="1:39" ht="51" x14ac:dyDescent="0.25">
      <c r="A325" s="34"/>
      <c r="B325" s="9" t="s">
        <v>763</v>
      </c>
      <c r="C325" s="9" t="s">
        <v>36</v>
      </c>
      <c r="D325" s="9" t="s">
        <v>535</v>
      </c>
      <c r="E325" s="9" t="s">
        <v>536</v>
      </c>
      <c r="F325" s="9" t="s">
        <v>537</v>
      </c>
      <c r="G325" s="9"/>
      <c r="H325" s="9" t="s">
        <v>438</v>
      </c>
      <c r="I325" s="9">
        <v>0</v>
      </c>
      <c r="J325" s="5">
        <v>710000000</v>
      </c>
      <c r="K325" s="9" t="s">
        <v>41</v>
      </c>
      <c r="L325" s="9" t="s">
        <v>383</v>
      </c>
      <c r="M325" s="9" t="s">
        <v>42</v>
      </c>
      <c r="N325" s="9" t="s">
        <v>43</v>
      </c>
      <c r="O325" s="10" t="s">
        <v>439</v>
      </c>
      <c r="P325" s="9" t="s">
        <v>804</v>
      </c>
      <c r="Q325" s="9">
        <v>796</v>
      </c>
      <c r="R325" s="9" t="s">
        <v>54</v>
      </c>
      <c r="S325" s="14">
        <v>11</v>
      </c>
      <c r="T325" s="1">
        <v>129642</v>
      </c>
      <c r="U325" s="1">
        <v>0</v>
      </c>
      <c r="V325" s="1">
        <f t="shared" si="123"/>
        <v>0</v>
      </c>
      <c r="W325" s="16" t="s">
        <v>805</v>
      </c>
      <c r="X325" s="16">
        <v>2018</v>
      </c>
      <c r="Y325" s="8" t="s">
        <v>1080</v>
      </c>
      <c r="Z325" s="43"/>
      <c r="AA325" s="43"/>
      <c r="AB325" s="43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</row>
    <row r="326" spans="1:39" ht="57.75" customHeight="1" x14ac:dyDescent="0.25">
      <c r="A326" s="34"/>
      <c r="B326" s="9" t="s">
        <v>1009</v>
      </c>
      <c r="C326" s="9" t="s">
        <v>36</v>
      </c>
      <c r="D326" s="9" t="s">
        <v>1078</v>
      </c>
      <c r="E326" s="9" t="s">
        <v>536</v>
      </c>
      <c r="F326" s="9" t="s">
        <v>1079</v>
      </c>
      <c r="G326" s="9"/>
      <c r="H326" s="9" t="s">
        <v>438</v>
      </c>
      <c r="I326" s="9">
        <v>0</v>
      </c>
      <c r="J326" s="5">
        <v>710000000</v>
      </c>
      <c r="K326" s="9" t="s">
        <v>41</v>
      </c>
      <c r="L326" s="9" t="s">
        <v>383</v>
      </c>
      <c r="M326" s="9" t="s">
        <v>42</v>
      </c>
      <c r="N326" s="9" t="s">
        <v>43</v>
      </c>
      <c r="O326" s="10" t="s">
        <v>439</v>
      </c>
      <c r="P326" s="9" t="s">
        <v>804</v>
      </c>
      <c r="Q326" s="9">
        <v>796</v>
      </c>
      <c r="R326" s="9" t="s">
        <v>54</v>
      </c>
      <c r="S326" s="14">
        <v>11</v>
      </c>
      <c r="T326" s="1">
        <v>129642</v>
      </c>
      <c r="U326" s="1">
        <f t="shared" ref="U326" si="143">S326*T326</f>
        <v>1426062</v>
      </c>
      <c r="V326" s="1">
        <f t="shared" si="123"/>
        <v>1597189.44</v>
      </c>
      <c r="W326" s="16" t="s">
        <v>805</v>
      </c>
      <c r="X326" s="16">
        <v>2018</v>
      </c>
      <c r="Y326" s="8"/>
      <c r="Z326" s="43"/>
      <c r="AA326" s="43"/>
      <c r="AB326" s="43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</row>
    <row r="327" spans="1:39" ht="60.75" customHeight="1" x14ac:dyDescent="0.25">
      <c r="A327" s="34"/>
      <c r="B327" s="9" t="s">
        <v>764</v>
      </c>
      <c r="C327" s="9" t="s">
        <v>36</v>
      </c>
      <c r="D327" s="5" t="s">
        <v>531</v>
      </c>
      <c r="E327" s="9" t="s">
        <v>532</v>
      </c>
      <c r="F327" s="9" t="s">
        <v>539</v>
      </c>
      <c r="G327" s="9"/>
      <c r="H327" s="9" t="s">
        <v>438</v>
      </c>
      <c r="I327" s="9">
        <v>0</v>
      </c>
      <c r="J327" s="5">
        <v>710000000</v>
      </c>
      <c r="K327" s="9" t="s">
        <v>41</v>
      </c>
      <c r="L327" s="9" t="s">
        <v>383</v>
      </c>
      <c r="M327" s="9" t="s">
        <v>42</v>
      </c>
      <c r="N327" s="9" t="s">
        <v>43</v>
      </c>
      <c r="O327" s="10" t="s">
        <v>439</v>
      </c>
      <c r="P327" s="9" t="s">
        <v>804</v>
      </c>
      <c r="Q327" s="9">
        <v>796</v>
      </c>
      <c r="R327" s="9" t="s">
        <v>54</v>
      </c>
      <c r="S327" s="14">
        <v>11</v>
      </c>
      <c r="T327" s="1">
        <v>89285</v>
      </c>
      <c r="U327" s="1">
        <v>0</v>
      </c>
      <c r="V327" s="1">
        <f t="shared" si="123"/>
        <v>0</v>
      </c>
      <c r="W327" s="16" t="s">
        <v>805</v>
      </c>
      <c r="X327" s="16">
        <v>2018</v>
      </c>
      <c r="Y327" s="8" t="s">
        <v>945</v>
      </c>
      <c r="Z327" s="43"/>
      <c r="AA327" s="43"/>
      <c r="AB327" s="43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</row>
    <row r="328" spans="1:39" ht="58.5" customHeight="1" x14ac:dyDescent="0.25">
      <c r="A328" s="34"/>
      <c r="B328" s="9" t="s">
        <v>1011</v>
      </c>
      <c r="C328" s="9" t="s">
        <v>36</v>
      </c>
      <c r="D328" s="5" t="s">
        <v>541</v>
      </c>
      <c r="E328" s="9" t="s">
        <v>532</v>
      </c>
      <c r="F328" s="9" t="s">
        <v>1013</v>
      </c>
      <c r="G328" s="9" t="s">
        <v>1012</v>
      </c>
      <c r="H328" s="9" t="s">
        <v>438</v>
      </c>
      <c r="I328" s="9">
        <v>0</v>
      </c>
      <c r="J328" s="5">
        <v>710000000</v>
      </c>
      <c r="K328" s="9" t="s">
        <v>41</v>
      </c>
      <c r="L328" s="9" t="s">
        <v>838</v>
      </c>
      <c r="M328" s="9" t="s">
        <v>42</v>
      </c>
      <c r="N328" s="9" t="s">
        <v>43</v>
      </c>
      <c r="O328" s="10" t="s">
        <v>439</v>
      </c>
      <c r="P328" s="9" t="s">
        <v>804</v>
      </c>
      <c r="Q328" s="9">
        <v>796</v>
      </c>
      <c r="R328" s="9" t="s">
        <v>54</v>
      </c>
      <c r="S328" s="14">
        <v>11</v>
      </c>
      <c r="T328" s="1">
        <v>89285</v>
      </c>
      <c r="U328" s="1">
        <v>0</v>
      </c>
      <c r="V328" s="1">
        <f t="shared" si="123"/>
        <v>0</v>
      </c>
      <c r="W328" s="16" t="s">
        <v>805</v>
      </c>
      <c r="X328" s="16">
        <v>2018</v>
      </c>
      <c r="Y328" s="8" t="s">
        <v>835</v>
      </c>
      <c r="Z328" s="43"/>
      <c r="AA328" s="43"/>
      <c r="AB328" s="43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</row>
    <row r="329" spans="1:39" ht="58.5" customHeight="1" x14ac:dyDescent="0.25">
      <c r="A329" s="34"/>
      <c r="B329" s="9" t="s">
        <v>1160</v>
      </c>
      <c r="C329" s="9" t="s">
        <v>36</v>
      </c>
      <c r="D329" s="5" t="s">
        <v>541</v>
      </c>
      <c r="E329" s="9" t="s">
        <v>532</v>
      </c>
      <c r="F329" s="9" t="s">
        <v>1013</v>
      </c>
      <c r="G329" s="9" t="s">
        <v>1012</v>
      </c>
      <c r="H329" s="9" t="s">
        <v>438</v>
      </c>
      <c r="I329" s="9">
        <v>0</v>
      </c>
      <c r="J329" s="5">
        <v>710000000</v>
      </c>
      <c r="K329" s="9" t="s">
        <v>41</v>
      </c>
      <c r="L329" s="9" t="s">
        <v>1124</v>
      </c>
      <c r="M329" s="9" t="s">
        <v>42</v>
      </c>
      <c r="N329" s="9" t="s">
        <v>43</v>
      </c>
      <c r="O329" s="10" t="s">
        <v>439</v>
      </c>
      <c r="P329" s="9" t="s">
        <v>804</v>
      </c>
      <c r="Q329" s="9">
        <v>796</v>
      </c>
      <c r="R329" s="9" t="s">
        <v>54</v>
      </c>
      <c r="S329" s="14">
        <v>11</v>
      </c>
      <c r="T329" s="1">
        <v>89285</v>
      </c>
      <c r="U329" s="1">
        <f t="shared" ref="U329" si="144">S329*T329</f>
        <v>982135</v>
      </c>
      <c r="V329" s="1">
        <f t="shared" ref="V329" si="145">U329+(U329*12%)</f>
        <v>1099991.2</v>
      </c>
      <c r="W329" s="16" t="s">
        <v>805</v>
      </c>
      <c r="X329" s="16">
        <v>2018</v>
      </c>
      <c r="Y329" s="8"/>
      <c r="Z329" s="43"/>
      <c r="AA329" s="43"/>
      <c r="AB329" s="43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</row>
    <row r="330" spans="1:39" ht="51" x14ac:dyDescent="0.25">
      <c r="A330" s="34"/>
      <c r="B330" s="9" t="s">
        <v>765</v>
      </c>
      <c r="C330" s="9" t="s">
        <v>36</v>
      </c>
      <c r="D330" s="5" t="s">
        <v>541</v>
      </c>
      <c r="E330" s="9" t="s">
        <v>532</v>
      </c>
      <c r="F330" s="9" t="s">
        <v>542</v>
      </c>
      <c r="G330" s="9"/>
      <c r="H330" s="9" t="s">
        <v>438</v>
      </c>
      <c r="I330" s="9">
        <v>0</v>
      </c>
      <c r="J330" s="5">
        <v>710000000</v>
      </c>
      <c r="K330" s="9" t="s">
        <v>41</v>
      </c>
      <c r="L330" s="9" t="s">
        <v>383</v>
      </c>
      <c r="M330" s="9" t="s">
        <v>42</v>
      </c>
      <c r="N330" s="9" t="s">
        <v>43</v>
      </c>
      <c r="O330" s="10" t="s">
        <v>439</v>
      </c>
      <c r="P330" s="9" t="s">
        <v>804</v>
      </c>
      <c r="Q330" s="9">
        <v>796</v>
      </c>
      <c r="R330" s="9" t="s">
        <v>54</v>
      </c>
      <c r="S330" s="14">
        <v>12</v>
      </c>
      <c r="T330" s="1">
        <v>40178</v>
      </c>
      <c r="U330" s="1">
        <v>0</v>
      </c>
      <c r="V330" s="1">
        <f t="shared" si="123"/>
        <v>0</v>
      </c>
      <c r="W330" s="16" t="s">
        <v>805</v>
      </c>
      <c r="X330" s="16">
        <v>2018</v>
      </c>
      <c r="Y330" s="8" t="s">
        <v>841</v>
      </c>
      <c r="Z330" s="43"/>
      <c r="AA330" s="43"/>
      <c r="AB330" s="43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</row>
    <row r="331" spans="1:39" ht="55.5" customHeight="1" x14ac:dyDescent="0.25">
      <c r="A331" s="34"/>
      <c r="B331" s="9" t="s">
        <v>1014</v>
      </c>
      <c r="C331" s="9" t="s">
        <v>36</v>
      </c>
      <c r="D331" s="5" t="s">
        <v>541</v>
      </c>
      <c r="E331" s="9" t="s">
        <v>532</v>
      </c>
      <c r="F331" s="9" t="s">
        <v>1013</v>
      </c>
      <c r="G331" s="9" t="s">
        <v>542</v>
      </c>
      <c r="H331" s="9" t="s">
        <v>438</v>
      </c>
      <c r="I331" s="9">
        <v>0</v>
      </c>
      <c r="J331" s="5">
        <v>710000000</v>
      </c>
      <c r="K331" s="9" t="s">
        <v>41</v>
      </c>
      <c r="L331" s="9" t="s">
        <v>838</v>
      </c>
      <c r="M331" s="9" t="s">
        <v>42</v>
      </c>
      <c r="N331" s="9" t="s">
        <v>43</v>
      </c>
      <c r="O331" s="10" t="s">
        <v>439</v>
      </c>
      <c r="P331" s="9" t="s">
        <v>804</v>
      </c>
      <c r="Q331" s="9">
        <v>796</v>
      </c>
      <c r="R331" s="9" t="s">
        <v>54</v>
      </c>
      <c r="S331" s="14">
        <v>12</v>
      </c>
      <c r="T331" s="1">
        <v>40178</v>
      </c>
      <c r="U331" s="1">
        <v>0</v>
      </c>
      <c r="V331" s="1">
        <f t="shared" si="123"/>
        <v>0</v>
      </c>
      <c r="W331" s="16" t="s">
        <v>805</v>
      </c>
      <c r="X331" s="16">
        <v>2018</v>
      </c>
      <c r="Y331" s="8" t="s">
        <v>835</v>
      </c>
      <c r="Z331" s="43"/>
      <c r="AA331" s="43"/>
      <c r="AB331" s="43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</row>
    <row r="332" spans="1:39" ht="55.5" customHeight="1" x14ac:dyDescent="0.25">
      <c r="A332" s="34"/>
      <c r="B332" s="9" t="s">
        <v>1161</v>
      </c>
      <c r="C332" s="9" t="s">
        <v>36</v>
      </c>
      <c r="D332" s="5" t="s">
        <v>541</v>
      </c>
      <c r="E332" s="9" t="s">
        <v>532</v>
      </c>
      <c r="F332" s="9" t="s">
        <v>1013</v>
      </c>
      <c r="G332" s="9" t="s">
        <v>542</v>
      </c>
      <c r="H332" s="9" t="s">
        <v>438</v>
      </c>
      <c r="I332" s="9">
        <v>0</v>
      </c>
      <c r="J332" s="5">
        <v>710000000</v>
      </c>
      <c r="K332" s="9" t="s">
        <v>41</v>
      </c>
      <c r="L332" s="9" t="s">
        <v>1124</v>
      </c>
      <c r="M332" s="9" t="s">
        <v>42</v>
      </c>
      <c r="N332" s="9" t="s">
        <v>43</v>
      </c>
      <c r="O332" s="10" t="s">
        <v>439</v>
      </c>
      <c r="P332" s="9" t="s">
        <v>804</v>
      </c>
      <c r="Q332" s="9">
        <v>796</v>
      </c>
      <c r="R332" s="9" t="s">
        <v>54</v>
      </c>
      <c r="S332" s="14">
        <v>12</v>
      </c>
      <c r="T332" s="1">
        <v>40178</v>
      </c>
      <c r="U332" s="1">
        <f t="shared" ref="U332" si="146">S332*T332</f>
        <v>482136</v>
      </c>
      <c r="V332" s="1">
        <f t="shared" ref="V332" si="147">U332+(U332*12%)</f>
        <v>539992.31999999995</v>
      </c>
      <c r="W332" s="16" t="s">
        <v>805</v>
      </c>
      <c r="X332" s="16">
        <v>2018</v>
      </c>
      <c r="Y332" s="8"/>
      <c r="Z332" s="43"/>
      <c r="AA332" s="43"/>
      <c r="AB332" s="43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</row>
    <row r="333" spans="1:39" ht="51" x14ac:dyDescent="0.25">
      <c r="A333" s="34"/>
      <c r="B333" s="9" t="s">
        <v>766</v>
      </c>
      <c r="C333" s="9" t="s">
        <v>36</v>
      </c>
      <c r="D333" s="5" t="s">
        <v>544</v>
      </c>
      <c r="E333" s="9" t="s">
        <v>532</v>
      </c>
      <c r="F333" s="9" t="s">
        <v>545</v>
      </c>
      <c r="G333" s="9"/>
      <c r="H333" s="9" t="s">
        <v>438</v>
      </c>
      <c r="I333" s="9">
        <v>0</v>
      </c>
      <c r="J333" s="5">
        <v>710000000</v>
      </c>
      <c r="K333" s="9" t="s">
        <v>41</v>
      </c>
      <c r="L333" s="9" t="s">
        <v>383</v>
      </c>
      <c r="M333" s="9" t="s">
        <v>42</v>
      </c>
      <c r="N333" s="9" t="s">
        <v>43</v>
      </c>
      <c r="O333" s="10" t="s">
        <v>439</v>
      </c>
      <c r="P333" s="9" t="s">
        <v>804</v>
      </c>
      <c r="Q333" s="9">
        <v>796</v>
      </c>
      <c r="R333" s="9" t="s">
        <v>54</v>
      </c>
      <c r="S333" s="14">
        <v>11</v>
      </c>
      <c r="T333" s="1">
        <v>89285</v>
      </c>
      <c r="U333" s="1">
        <v>0</v>
      </c>
      <c r="V333" s="1">
        <f t="shared" si="123"/>
        <v>0</v>
      </c>
      <c r="W333" s="16" t="s">
        <v>805</v>
      </c>
      <c r="X333" s="16">
        <v>2018</v>
      </c>
      <c r="Y333" s="8" t="s">
        <v>841</v>
      </c>
      <c r="Z333" s="43"/>
      <c r="AA333" s="43"/>
      <c r="AB333" s="43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</row>
    <row r="334" spans="1:39" ht="51" x14ac:dyDescent="0.25">
      <c r="A334" s="34"/>
      <c r="B334" s="9" t="s">
        <v>1070</v>
      </c>
      <c r="C334" s="9" t="s">
        <v>36</v>
      </c>
      <c r="D334" s="5" t="s">
        <v>544</v>
      </c>
      <c r="E334" s="9" t="s">
        <v>532</v>
      </c>
      <c r="F334" s="9" t="s">
        <v>1013</v>
      </c>
      <c r="G334" s="9" t="s">
        <v>545</v>
      </c>
      <c r="H334" s="9" t="s">
        <v>438</v>
      </c>
      <c r="I334" s="9">
        <v>0</v>
      </c>
      <c r="J334" s="5">
        <v>710000000</v>
      </c>
      <c r="K334" s="9" t="s">
        <v>41</v>
      </c>
      <c r="L334" s="9" t="s">
        <v>838</v>
      </c>
      <c r="M334" s="9" t="s">
        <v>42</v>
      </c>
      <c r="N334" s="9" t="s">
        <v>43</v>
      </c>
      <c r="O334" s="10" t="s">
        <v>439</v>
      </c>
      <c r="P334" s="9" t="s">
        <v>804</v>
      </c>
      <c r="Q334" s="9">
        <v>796</v>
      </c>
      <c r="R334" s="9" t="s">
        <v>54</v>
      </c>
      <c r="S334" s="14">
        <v>11</v>
      </c>
      <c r="T334" s="1">
        <v>89285</v>
      </c>
      <c r="U334" s="1">
        <v>0</v>
      </c>
      <c r="V334" s="1">
        <f t="shared" si="123"/>
        <v>0</v>
      </c>
      <c r="W334" s="16" t="s">
        <v>805</v>
      </c>
      <c r="X334" s="16">
        <v>2018</v>
      </c>
      <c r="Y334" s="8" t="s">
        <v>835</v>
      </c>
      <c r="Z334" s="43"/>
      <c r="AA334" s="43"/>
      <c r="AB334" s="43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</row>
    <row r="335" spans="1:39" ht="51" x14ac:dyDescent="0.25">
      <c r="A335" s="34"/>
      <c r="B335" s="9" t="s">
        <v>1162</v>
      </c>
      <c r="C335" s="9" t="s">
        <v>36</v>
      </c>
      <c r="D335" s="5" t="s">
        <v>544</v>
      </c>
      <c r="E335" s="9" t="s">
        <v>532</v>
      </c>
      <c r="F335" s="9" t="s">
        <v>1013</v>
      </c>
      <c r="G335" s="9" t="s">
        <v>545</v>
      </c>
      <c r="H335" s="9" t="s">
        <v>438</v>
      </c>
      <c r="I335" s="9">
        <v>0</v>
      </c>
      <c r="J335" s="5">
        <v>710000000</v>
      </c>
      <c r="K335" s="9" t="s">
        <v>41</v>
      </c>
      <c r="L335" s="9" t="s">
        <v>1124</v>
      </c>
      <c r="M335" s="9" t="s">
        <v>42</v>
      </c>
      <c r="N335" s="9" t="s">
        <v>43</v>
      </c>
      <c r="O335" s="10" t="s">
        <v>439</v>
      </c>
      <c r="P335" s="9" t="s">
        <v>804</v>
      </c>
      <c r="Q335" s="9">
        <v>796</v>
      </c>
      <c r="R335" s="9" t="s">
        <v>54</v>
      </c>
      <c r="S335" s="14">
        <v>11</v>
      </c>
      <c r="T335" s="1">
        <v>89285</v>
      </c>
      <c r="U335" s="1">
        <f t="shared" ref="U335" si="148">S335*T335</f>
        <v>982135</v>
      </c>
      <c r="V335" s="1">
        <f t="shared" ref="V335" si="149">U335+(U335*12%)</f>
        <v>1099991.2</v>
      </c>
      <c r="W335" s="16" t="s">
        <v>805</v>
      </c>
      <c r="X335" s="16">
        <v>2018</v>
      </c>
      <c r="Y335" s="8"/>
      <c r="Z335" s="43"/>
      <c r="AA335" s="43"/>
      <c r="AB335" s="43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</row>
    <row r="336" spans="1:39" ht="75" customHeight="1" x14ac:dyDescent="0.25">
      <c r="A336" s="34"/>
      <c r="B336" s="9" t="s">
        <v>767</v>
      </c>
      <c r="C336" s="9" t="s">
        <v>36</v>
      </c>
      <c r="D336" s="5" t="s">
        <v>547</v>
      </c>
      <c r="E336" s="9" t="s">
        <v>548</v>
      </c>
      <c r="F336" s="9" t="s">
        <v>822</v>
      </c>
      <c r="G336" s="9"/>
      <c r="H336" s="9" t="s">
        <v>438</v>
      </c>
      <c r="I336" s="9">
        <v>0</v>
      </c>
      <c r="J336" s="5">
        <v>710000000</v>
      </c>
      <c r="K336" s="9" t="s">
        <v>41</v>
      </c>
      <c r="L336" s="9" t="s">
        <v>383</v>
      </c>
      <c r="M336" s="9" t="s">
        <v>42</v>
      </c>
      <c r="N336" s="9" t="s">
        <v>43</v>
      </c>
      <c r="O336" s="10" t="s">
        <v>439</v>
      </c>
      <c r="P336" s="9" t="s">
        <v>804</v>
      </c>
      <c r="Q336" s="9">
        <v>796</v>
      </c>
      <c r="R336" s="9" t="s">
        <v>54</v>
      </c>
      <c r="S336" s="14">
        <v>68</v>
      </c>
      <c r="T336" s="1">
        <v>40178</v>
      </c>
      <c r="U336" s="1">
        <v>0</v>
      </c>
      <c r="V336" s="1">
        <f t="shared" si="123"/>
        <v>0</v>
      </c>
      <c r="W336" s="16" t="s">
        <v>805</v>
      </c>
      <c r="X336" s="16">
        <v>2018</v>
      </c>
      <c r="Y336" s="8" t="s">
        <v>844</v>
      </c>
      <c r="Z336" s="43"/>
      <c r="AA336" s="43"/>
      <c r="AB336" s="43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</row>
    <row r="337" spans="1:39" ht="114.75" customHeight="1" x14ac:dyDescent="0.25">
      <c r="A337" s="34"/>
      <c r="B337" s="9" t="s">
        <v>1015</v>
      </c>
      <c r="C337" s="9" t="s">
        <v>36</v>
      </c>
      <c r="D337" s="5" t="s">
        <v>547</v>
      </c>
      <c r="E337" s="9" t="s">
        <v>548</v>
      </c>
      <c r="F337" s="9" t="s">
        <v>1016</v>
      </c>
      <c r="G337" s="9" t="s">
        <v>822</v>
      </c>
      <c r="H337" s="9" t="s">
        <v>438</v>
      </c>
      <c r="I337" s="9">
        <v>0</v>
      </c>
      <c r="J337" s="5">
        <v>710000000</v>
      </c>
      <c r="K337" s="9" t="s">
        <v>41</v>
      </c>
      <c r="L337" s="9" t="s">
        <v>383</v>
      </c>
      <c r="M337" s="9" t="s">
        <v>42</v>
      </c>
      <c r="N337" s="9" t="s">
        <v>43</v>
      </c>
      <c r="O337" s="10" t="s">
        <v>439</v>
      </c>
      <c r="P337" s="9" t="s">
        <v>804</v>
      </c>
      <c r="Q337" s="9">
        <v>796</v>
      </c>
      <c r="R337" s="9" t="s">
        <v>54</v>
      </c>
      <c r="S337" s="14">
        <v>68</v>
      </c>
      <c r="T337" s="1">
        <v>40178</v>
      </c>
      <c r="U337" s="1">
        <f t="shared" ref="U337" si="150">S337*T337</f>
        <v>2732104</v>
      </c>
      <c r="V337" s="1">
        <f t="shared" si="123"/>
        <v>3059956.48</v>
      </c>
      <c r="W337" s="16" t="s">
        <v>805</v>
      </c>
      <c r="X337" s="16">
        <v>2018</v>
      </c>
      <c r="Y337" s="8"/>
      <c r="Z337" s="43"/>
      <c r="AA337" s="43"/>
      <c r="AB337" s="43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</row>
    <row r="338" spans="1:39" ht="51" x14ac:dyDescent="0.25">
      <c r="A338" s="34"/>
      <c r="B338" s="9" t="s">
        <v>768</v>
      </c>
      <c r="C338" s="9" t="s">
        <v>36</v>
      </c>
      <c r="D338" s="5" t="s">
        <v>550</v>
      </c>
      <c r="E338" s="9" t="s">
        <v>511</v>
      </c>
      <c r="F338" s="9" t="s">
        <v>551</v>
      </c>
      <c r="G338" s="9"/>
      <c r="H338" s="9" t="s">
        <v>438</v>
      </c>
      <c r="I338" s="9">
        <v>0</v>
      </c>
      <c r="J338" s="5">
        <v>710000000</v>
      </c>
      <c r="K338" s="9" t="s">
        <v>41</v>
      </c>
      <c r="L338" s="9" t="s">
        <v>383</v>
      </c>
      <c r="M338" s="9" t="s">
        <v>42</v>
      </c>
      <c r="N338" s="9" t="s">
        <v>43</v>
      </c>
      <c r="O338" s="10" t="s">
        <v>439</v>
      </c>
      <c r="P338" s="9" t="s">
        <v>804</v>
      </c>
      <c r="Q338" s="9">
        <v>796</v>
      </c>
      <c r="R338" s="9" t="s">
        <v>54</v>
      </c>
      <c r="S338" s="14">
        <v>2</v>
      </c>
      <c r="T338" s="1">
        <v>281250</v>
      </c>
      <c r="U338" s="1">
        <v>0</v>
      </c>
      <c r="V338" s="1">
        <f t="shared" si="123"/>
        <v>0</v>
      </c>
      <c r="W338" s="16" t="s">
        <v>805</v>
      </c>
      <c r="X338" s="16">
        <v>2018</v>
      </c>
      <c r="Y338" s="8" t="s">
        <v>841</v>
      </c>
      <c r="Z338" s="43"/>
      <c r="AA338" s="43"/>
      <c r="AB338" s="43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</row>
    <row r="339" spans="1:39" ht="55.5" customHeight="1" x14ac:dyDescent="0.25">
      <c r="A339" s="34"/>
      <c r="B339" s="9" t="s">
        <v>1017</v>
      </c>
      <c r="C339" s="9" t="s">
        <v>36</v>
      </c>
      <c r="D339" s="5" t="s">
        <v>550</v>
      </c>
      <c r="E339" s="9" t="s">
        <v>511</v>
      </c>
      <c r="F339" s="9" t="s">
        <v>1018</v>
      </c>
      <c r="G339" s="9" t="s">
        <v>1018</v>
      </c>
      <c r="H339" s="9" t="s">
        <v>438</v>
      </c>
      <c r="I339" s="9">
        <v>0</v>
      </c>
      <c r="J339" s="5">
        <v>710000000</v>
      </c>
      <c r="K339" s="9" t="s">
        <v>41</v>
      </c>
      <c r="L339" s="9" t="s">
        <v>838</v>
      </c>
      <c r="M339" s="9" t="s">
        <v>42</v>
      </c>
      <c r="N339" s="9" t="s">
        <v>43</v>
      </c>
      <c r="O339" s="10" t="s">
        <v>439</v>
      </c>
      <c r="P339" s="9" t="s">
        <v>804</v>
      </c>
      <c r="Q339" s="9">
        <v>796</v>
      </c>
      <c r="R339" s="9" t="s">
        <v>54</v>
      </c>
      <c r="S339" s="14">
        <v>2</v>
      </c>
      <c r="T339" s="1">
        <v>281250</v>
      </c>
      <c r="U339" s="1">
        <v>0</v>
      </c>
      <c r="V339" s="1">
        <f t="shared" si="123"/>
        <v>0</v>
      </c>
      <c r="W339" s="16" t="s">
        <v>805</v>
      </c>
      <c r="X339" s="16">
        <v>2018</v>
      </c>
      <c r="Y339" s="8" t="s">
        <v>835</v>
      </c>
      <c r="Z339" s="43"/>
      <c r="AA339" s="43"/>
      <c r="AB339" s="43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</row>
    <row r="340" spans="1:39" ht="55.5" customHeight="1" x14ac:dyDescent="0.25">
      <c r="A340" s="34"/>
      <c r="B340" s="9" t="s">
        <v>1163</v>
      </c>
      <c r="C340" s="9" t="s">
        <v>36</v>
      </c>
      <c r="D340" s="5" t="s">
        <v>550</v>
      </c>
      <c r="E340" s="9" t="s">
        <v>511</v>
      </c>
      <c r="F340" s="9" t="s">
        <v>1018</v>
      </c>
      <c r="G340" s="9" t="s">
        <v>1018</v>
      </c>
      <c r="H340" s="9" t="s">
        <v>438</v>
      </c>
      <c r="I340" s="9">
        <v>0</v>
      </c>
      <c r="J340" s="5">
        <v>710000000</v>
      </c>
      <c r="K340" s="9" t="s">
        <v>41</v>
      </c>
      <c r="L340" s="9" t="s">
        <v>1124</v>
      </c>
      <c r="M340" s="9" t="s">
        <v>42</v>
      </c>
      <c r="N340" s="9" t="s">
        <v>43</v>
      </c>
      <c r="O340" s="10" t="s">
        <v>439</v>
      </c>
      <c r="P340" s="9" t="s">
        <v>804</v>
      </c>
      <c r="Q340" s="9">
        <v>796</v>
      </c>
      <c r="R340" s="9" t="s">
        <v>54</v>
      </c>
      <c r="S340" s="14">
        <v>2</v>
      </c>
      <c r="T340" s="1">
        <v>281250</v>
      </c>
      <c r="U340" s="1">
        <v>0</v>
      </c>
      <c r="V340" s="1">
        <f t="shared" ref="V340" si="151">U340+(U340*12%)</f>
        <v>0</v>
      </c>
      <c r="W340" s="16" t="s">
        <v>805</v>
      </c>
      <c r="X340" s="16">
        <v>2018</v>
      </c>
      <c r="Y340" s="8" t="s">
        <v>1179</v>
      </c>
      <c r="Z340" s="43"/>
      <c r="AA340" s="43"/>
      <c r="AB340" s="43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</row>
    <row r="341" spans="1:39" ht="55.5" customHeight="1" x14ac:dyDescent="0.25">
      <c r="A341" s="34"/>
      <c r="B341" s="9" t="s">
        <v>1177</v>
      </c>
      <c r="C341" s="9" t="s">
        <v>36</v>
      </c>
      <c r="D341" s="5" t="s">
        <v>550</v>
      </c>
      <c r="E341" s="9" t="s">
        <v>511</v>
      </c>
      <c r="F341" s="9" t="s">
        <v>1018</v>
      </c>
      <c r="G341" s="9" t="s">
        <v>1018</v>
      </c>
      <c r="H341" s="9" t="s">
        <v>438</v>
      </c>
      <c r="I341" s="9">
        <v>0</v>
      </c>
      <c r="J341" s="5">
        <v>710000000</v>
      </c>
      <c r="K341" s="9" t="s">
        <v>1178</v>
      </c>
      <c r="L341" s="9" t="s">
        <v>1180</v>
      </c>
      <c r="M341" s="9" t="s">
        <v>42</v>
      </c>
      <c r="N341" s="9" t="s">
        <v>43</v>
      </c>
      <c r="O341" s="10" t="s">
        <v>439</v>
      </c>
      <c r="P341" s="9" t="s">
        <v>804</v>
      </c>
      <c r="Q341" s="9">
        <v>796</v>
      </c>
      <c r="R341" s="9" t="s">
        <v>54</v>
      </c>
      <c r="S341" s="14">
        <v>1</v>
      </c>
      <c r="T341" s="1">
        <v>2526785</v>
      </c>
      <c r="U341" s="1">
        <f t="shared" ref="U341" si="152">S341*T341</f>
        <v>2526785</v>
      </c>
      <c r="V341" s="1">
        <f t="shared" ref="V341" si="153">U341+(U341*12%)</f>
        <v>2829999.2</v>
      </c>
      <c r="W341" s="16" t="s">
        <v>805</v>
      </c>
      <c r="X341" s="16">
        <v>2018</v>
      </c>
      <c r="Y341" s="8"/>
      <c r="Z341" s="43"/>
      <c r="AA341" s="43"/>
      <c r="AB341" s="43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</row>
    <row r="342" spans="1:39" ht="57" customHeight="1" x14ac:dyDescent="0.25">
      <c r="A342" s="34"/>
      <c r="B342" s="9" t="s">
        <v>769</v>
      </c>
      <c r="C342" s="9" t="s">
        <v>36</v>
      </c>
      <c r="D342" s="9" t="s">
        <v>553</v>
      </c>
      <c r="E342" s="9" t="s">
        <v>554</v>
      </c>
      <c r="F342" s="9" t="s">
        <v>555</v>
      </c>
      <c r="G342" s="9"/>
      <c r="H342" s="9" t="s">
        <v>40</v>
      </c>
      <c r="I342" s="9">
        <v>0</v>
      </c>
      <c r="J342" s="5">
        <v>710000000</v>
      </c>
      <c r="K342" s="9" t="s">
        <v>41</v>
      </c>
      <c r="L342" s="9" t="s">
        <v>383</v>
      </c>
      <c r="M342" s="9" t="s">
        <v>42</v>
      </c>
      <c r="N342" s="9" t="s">
        <v>43</v>
      </c>
      <c r="O342" s="10" t="s">
        <v>439</v>
      </c>
      <c r="P342" s="9" t="s">
        <v>301</v>
      </c>
      <c r="Q342" s="9">
        <v>796</v>
      </c>
      <c r="R342" s="9" t="s">
        <v>54</v>
      </c>
      <c r="S342" s="14">
        <v>1</v>
      </c>
      <c r="T342" s="1">
        <v>76785</v>
      </c>
      <c r="U342" s="1">
        <v>0</v>
      </c>
      <c r="V342" s="1">
        <f t="shared" si="123"/>
        <v>0</v>
      </c>
      <c r="W342" s="18"/>
      <c r="X342" s="16">
        <v>2018</v>
      </c>
      <c r="Y342" s="8" t="s">
        <v>1080</v>
      </c>
      <c r="Z342" s="43"/>
      <c r="AA342" s="43"/>
      <c r="AB342" s="43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</row>
    <row r="343" spans="1:39" ht="55.5" customHeight="1" x14ac:dyDescent="0.25">
      <c r="A343" s="34"/>
      <c r="B343" s="9" t="s">
        <v>1098</v>
      </c>
      <c r="C343" s="9" t="s">
        <v>36</v>
      </c>
      <c r="D343" s="9" t="s">
        <v>557</v>
      </c>
      <c r="E343" s="9" t="s">
        <v>554</v>
      </c>
      <c r="F343" s="9" t="s">
        <v>1099</v>
      </c>
      <c r="G343" s="9"/>
      <c r="H343" s="9" t="s">
        <v>40</v>
      </c>
      <c r="I343" s="9">
        <v>0</v>
      </c>
      <c r="J343" s="5">
        <v>710000000</v>
      </c>
      <c r="K343" s="9" t="s">
        <v>41</v>
      </c>
      <c r="L343" s="9" t="s">
        <v>383</v>
      </c>
      <c r="M343" s="9" t="s">
        <v>42</v>
      </c>
      <c r="N343" s="9" t="s">
        <v>43</v>
      </c>
      <c r="O343" s="10" t="s">
        <v>439</v>
      </c>
      <c r="P343" s="9" t="s">
        <v>301</v>
      </c>
      <c r="Q343" s="9">
        <v>796</v>
      </c>
      <c r="R343" s="9" t="s">
        <v>54</v>
      </c>
      <c r="S343" s="14">
        <v>1</v>
      </c>
      <c r="T343" s="1">
        <v>76785</v>
      </c>
      <c r="U343" s="1">
        <v>0</v>
      </c>
      <c r="V343" s="1">
        <f t="shared" si="123"/>
        <v>0</v>
      </c>
      <c r="W343" s="18"/>
      <c r="X343" s="16">
        <v>2018</v>
      </c>
      <c r="Y343" s="8" t="s">
        <v>835</v>
      </c>
      <c r="Z343" s="43"/>
      <c r="AA343" s="43"/>
      <c r="AB343" s="43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</row>
    <row r="344" spans="1:39" ht="55.5" customHeight="1" x14ac:dyDescent="0.25">
      <c r="A344" s="34"/>
      <c r="B344" s="9" t="s">
        <v>1127</v>
      </c>
      <c r="C344" s="9" t="s">
        <v>36</v>
      </c>
      <c r="D344" s="9" t="s">
        <v>557</v>
      </c>
      <c r="E344" s="9" t="s">
        <v>554</v>
      </c>
      <c r="F344" s="9" t="s">
        <v>1099</v>
      </c>
      <c r="G344" s="9"/>
      <c r="H344" s="9" t="s">
        <v>40</v>
      </c>
      <c r="I344" s="9">
        <v>0</v>
      </c>
      <c r="J344" s="5">
        <v>710000000</v>
      </c>
      <c r="K344" s="9" t="s">
        <v>41</v>
      </c>
      <c r="L344" s="9" t="s">
        <v>838</v>
      </c>
      <c r="M344" s="9" t="s">
        <v>42</v>
      </c>
      <c r="N344" s="9" t="s">
        <v>43</v>
      </c>
      <c r="O344" s="10" t="s">
        <v>439</v>
      </c>
      <c r="P344" s="9" t="s">
        <v>301</v>
      </c>
      <c r="Q344" s="9">
        <v>796</v>
      </c>
      <c r="R344" s="9" t="s">
        <v>54</v>
      </c>
      <c r="S344" s="14">
        <v>1</v>
      </c>
      <c r="T344" s="1">
        <v>76785</v>
      </c>
      <c r="U344" s="1">
        <f t="shared" ref="U344" si="154">S344*T344</f>
        <v>76785</v>
      </c>
      <c r="V344" s="1">
        <f t="shared" si="123"/>
        <v>85999.2</v>
      </c>
      <c r="W344" s="18"/>
      <c r="X344" s="16">
        <v>2018</v>
      </c>
      <c r="Y344" s="8"/>
      <c r="Z344" s="43"/>
      <c r="AA344" s="43"/>
      <c r="AB344" s="43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</row>
    <row r="345" spans="1:39" ht="51" x14ac:dyDescent="0.25">
      <c r="A345" s="34"/>
      <c r="B345" s="9" t="s">
        <v>770</v>
      </c>
      <c r="C345" s="9" t="s">
        <v>36</v>
      </c>
      <c r="D345" s="9" t="s">
        <v>557</v>
      </c>
      <c r="E345" s="9" t="s">
        <v>554</v>
      </c>
      <c r="F345" s="9" t="s">
        <v>555</v>
      </c>
      <c r="G345" s="9"/>
      <c r="H345" s="9" t="s">
        <v>40</v>
      </c>
      <c r="I345" s="9">
        <v>0</v>
      </c>
      <c r="J345" s="5">
        <v>710000000</v>
      </c>
      <c r="K345" s="9" t="s">
        <v>41</v>
      </c>
      <c r="L345" s="9" t="s">
        <v>383</v>
      </c>
      <c r="M345" s="9" t="s">
        <v>42</v>
      </c>
      <c r="N345" s="9" t="s">
        <v>43</v>
      </c>
      <c r="O345" s="10" t="s">
        <v>439</v>
      </c>
      <c r="P345" s="9" t="s">
        <v>301</v>
      </c>
      <c r="Q345" s="9">
        <v>796</v>
      </c>
      <c r="R345" s="9" t="s">
        <v>54</v>
      </c>
      <c r="S345" s="14">
        <v>2</v>
      </c>
      <c r="T345" s="1">
        <v>62500</v>
      </c>
      <c r="U345" s="1">
        <v>0</v>
      </c>
      <c r="V345" s="1">
        <f t="shared" si="123"/>
        <v>0</v>
      </c>
      <c r="W345" s="18"/>
      <c r="X345" s="16">
        <v>2018</v>
      </c>
      <c r="Y345" s="8" t="s">
        <v>1062</v>
      </c>
      <c r="Z345" s="43"/>
      <c r="AA345" s="43"/>
      <c r="AB345" s="43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</row>
    <row r="346" spans="1:39" ht="58.5" customHeight="1" x14ac:dyDescent="0.25">
      <c r="A346" s="34"/>
      <c r="B346" s="9" t="s">
        <v>1100</v>
      </c>
      <c r="C346" s="9" t="s">
        <v>36</v>
      </c>
      <c r="D346" s="9" t="s">
        <v>557</v>
      </c>
      <c r="E346" s="9" t="s">
        <v>554</v>
      </c>
      <c r="F346" s="9" t="s">
        <v>1099</v>
      </c>
      <c r="G346" s="9"/>
      <c r="H346" s="9" t="s">
        <v>40</v>
      </c>
      <c r="I346" s="9">
        <v>0</v>
      </c>
      <c r="J346" s="5">
        <v>710000000</v>
      </c>
      <c r="K346" s="9" t="s">
        <v>41</v>
      </c>
      <c r="L346" s="9" t="s">
        <v>838</v>
      </c>
      <c r="M346" s="9" t="s">
        <v>42</v>
      </c>
      <c r="N346" s="9" t="s">
        <v>43</v>
      </c>
      <c r="O346" s="10" t="s">
        <v>439</v>
      </c>
      <c r="P346" s="9" t="s">
        <v>301</v>
      </c>
      <c r="Q346" s="9">
        <v>796</v>
      </c>
      <c r="R346" s="9" t="s">
        <v>54</v>
      </c>
      <c r="S346" s="14">
        <v>2</v>
      </c>
      <c r="T346" s="1">
        <v>62500</v>
      </c>
      <c r="U346" s="1">
        <v>0</v>
      </c>
      <c r="V346" s="1">
        <f t="shared" si="123"/>
        <v>0</v>
      </c>
      <c r="W346" s="18"/>
      <c r="X346" s="16">
        <v>2018</v>
      </c>
      <c r="Y346" s="8" t="s">
        <v>835</v>
      </c>
      <c r="Z346" s="43"/>
      <c r="AA346" s="43"/>
      <c r="AB346" s="43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</row>
    <row r="347" spans="1:39" ht="58.5" customHeight="1" x14ac:dyDescent="0.25">
      <c r="A347" s="34"/>
      <c r="B347" s="9" t="s">
        <v>1164</v>
      </c>
      <c r="C347" s="9" t="s">
        <v>36</v>
      </c>
      <c r="D347" s="9" t="s">
        <v>557</v>
      </c>
      <c r="E347" s="9" t="s">
        <v>554</v>
      </c>
      <c r="F347" s="9" t="s">
        <v>1099</v>
      </c>
      <c r="G347" s="9"/>
      <c r="H347" s="9" t="s">
        <v>40</v>
      </c>
      <c r="I347" s="9">
        <v>0</v>
      </c>
      <c r="J347" s="5">
        <v>710000000</v>
      </c>
      <c r="K347" s="9" t="s">
        <v>41</v>
      </c>
      <c r="L347" s="9" t="s">
        <v>1124</v>
      </c>
      <c r="M347" s="9" t="s">
        <v>42</v>
      </c>
      <c r="N347" s="9" t="s">
        <v>43</v>
      </c>
      <c r="O347" s="10" t="s">
        <v>439</v>
      </c>
      <c r="P347" s="9" t="s">
        <v>301</v>
      </c>
      <c r="Q347" s="9">
        <v>796</v>
      </c>
      <c r="R347" s="9" t="s">
        <v>54</v>
      </c>
      <c r="S347" s="14">
        <v>2</v>
      </c>
      <c r="T347" s="1">
        <v>62500</v>
      </c>
      <c r="U347" s="1">
        <f t="shared" ref="U347" si="155">S347*T347</f>
        <v>125000</v>
      </c>
      <c r="V347" s="1">
        <f t="shared" ref="V347" si="156">U347+(U347*12%)</f>
        <v>140000</v>
      </c>
      <c r="W347" s="18"/>
      <c r="X347" s="16">
        <v>2018</v>
      </c>
      <c r="Y347" s="8"/>
      <c r="Z347" s="43"/>
      <c r="AA347" s="43"/>
      <c r="AB347" s="43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</row>
    <row r="348" spans="1:39" ht="57.75" customHeight="1" x14ac:dyDescent="0.25">
      <c r="A348" s="34"/>
      <c r="B348" s="9" t="s">
        <v>771</v>
      </c>
      <c r="C348" s="9" t="s">
        <v>36</v>
      </c>
      <c r="D348" s="9" t="s">
        <v>559</v>
      </c>
      <c r="E348" s="9" t="s">
        <v>560</v>
      </c>
      <c r="F348" s="9" t="s">
        <v>561</v>
      </c>
      <c r="G348" s="9"/>
      <c r="H348" s="9" t="s">
        <v>40</v>
      </c>
      <c r="I348" s="9">
        <v>0</v>
      </c>
      <c r="J348" s="5">
        <v>710000000</v>
      </c>
      <c r="K348" s="9" t="s">
        <v>41</v>
      </c>
      <c r="L348" s="9" t="s">
        <v>383</v>
      </c>
      <c r="M348" s="9" t="s">
        <v>42</v>
      </c>
      <c r="N348" s="9" t="s">
        <v>43</v>
      </c>
      <c r="O348" s="10" t="s">
        <v>439</v>
      </c>
      <c r="P348" s="9" t="s">
        <v>301</v>
      </c>
      <c r="Q348" s="9">
        <v>796</v>
      </c>
      <c r="R348" s="9" t="s">
        <v>54</v>
      </c>
      <c r="S348" s="14">
        <v>2</v>
      </c>
      <c r="T348" s="1">
        <v>312500</v>
      </c>
      <c r="U348" s="1">
        <v>0</v>
      </c>
      <c r="V348" s="1">
        <f t="shared" si="123"/>
        <v>0</v>
      </c>
      <c r="W348" s="18"/>
      <c r="X348" s="16">
        <v>2018</v>
      </c>
      <c r="Y348" s="8" t="s">
        <v>1022</v>
      </c>
      <c r="Z348" s="43"/>
      <c r="AA348" s="43"/>
      <c r="AB348" s="43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</row>
    <row r="349" spans="1:39" ht="60.75" customHeight="1" x14ac:dyDescent="0.25">
      <c r="A349" s="34"/>
      <c r="B349" s="9" t="s">
        <v>1019</v>
      </c>
      <c r="C349" s="9" t="s">
        <v>36</v>
      </c>
      <c r="D349" s="9" t="s">
        <v>1020</v>
      </c>
      <c r="E349" s="9" t="s">
        <v>560</v>
      </c>
      <c r="F349" s="9" t="s">
        <v>1021</v>
      </c>
      <c r="G349" s="9"/>
      <c r="H349" s="9" t="s">
        <v>40</v>
      </c>
      <c r="I349" s="9">
        <v>0</v>
      </c>
      <c r="J349" s="5">
        <v>710000000</v>
      </c>
      <c r="K349" s="9" t="s">
        <v>41</v>
      </c>
      <c r="L349" s="9" t="s">
        <v>657</v>
      </c>
      <c r="M349" s="9" t="s">
        <v>42</v>
      </c>
      <c r="N349" s="9" t="s">
        <v>43</v>
      </c>
      <c r="O349" s="10" t="s">
        <v>439</v>
      </c>
      <c r="P349" s="9" t="s">
        <v>301</v>
      </c>
      <c r="Q349" s="9">
        <v>796</v>
      </c>
      <c r="R349" s="9" t="s">
        <v>54</v>
      </c>
      <c r="S349" s="14">
        <v>2</v>
      </c>
      <c r="T349" s="1">
        <v>312500</v>
      </c>
      <c r="U349" s="1">
        <v>0</v>
      </c>
      <c r="V349" s="1">
        <f t="shared" si="123"/>
        <v>0</v>
      </c>
      <c r="W349" s="18"/>
      <c r="X349" s="16">
        <v>2018</v>
      </c>
      <c r="Y349" s="8" t="s">
        <v>708</v>
      </c>
      <c r="Z349" s="43"/>
      <c r="AA349" s="43"/>
      <c r="AB349" s="43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</row>
    <row r="350" spans="1:39" ht="60.75" customHeight="1" x14ac:dyDescent="0.25">
      <c r="A350" s="34"/>
      <c r="B350" s="9" t="s">
        <v>1116</v>
      </c>
      <c r="C350" s="9" t="s">
        <v>36</v>
      </c>
      <c r="D350" s="9" t="s">
        <v>1020</v>
      </c>
      <c r="E350" s="9" t="s">
        <v>560</v>
      </c>
      <c r="F350" s="9" t="s">
        <v>1021</v>
      </c>
      <c r="G350" s="9"/>
      <c r="H350" s="9" t="s">
        <v>40</v>
      </c>
      <c r="I350" s="9">
        <v>0</v>
      </c>
      <c r="J350" s="5">
        <v>710000000</v>
      </c>
      <c r="K350" s="9" t="s">
        <v>41</v>
      </c>
      <c r="L350" s="9" t="s">
        <v>657</v>
      </c>
      <c r="M350" s="9" t="s">
        <v>42</v>
      </c>
      <c r="N350" s="9" t="s">
        <v>43</v>
      </c>
      <c r="O350" s="10" t="s">
        <v>439</v>
      </c>
      <c r="P350" s="9" t="s">
        <v>301</v>
      </c>
      <c r="Q350" s="9">
        <v>796</v>
      </c>
      <c r="R350" s="9" t="s">
        <v>54</v>
      </c>
      <c r="S350" s="14">
        <v>1</v>
      </c>
      <c r="T350" s="1">
        <v>312500</v>
      </c>
      <c r="U350" s="1">
        <v>0</v>
      </c>
      <c r="V350" s="1">
        <f t="shared" si="123"/>
        <v>0</v>
      </c>
      <c r="W350" s="18"/>
      <c r="X350" s="16">
        <v>2018</v>
      </c>
      <c r="Y350" s="8" t="s">
        <v>835</v>
      </c>
      <c r="Z350" s="43"/>
      <c r="AA350" s="43"/>
      <c r="AB350" s="43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</row>
    <row r="351" spans="1:39" ht="60.75" customHeight="1" x14ac:dyDescent="0.25">
      <c r="A351" s="34"/>
      <c r="B351" s="9" t="s">
        <v>1146</v>
      </c>
      <c r="C351" s="9" t="s">
        <v>36</v>
      </c>
      <c r="D351" s="9" t="s">
        <v>1020</v>
      </c>
      <c r="E351" s="9" t="s">
        <v>560</v>
      </c>
      <c r="F351" s="9" t="s">
        <v>1021</v>
      </c>
      <c r="G351" s="9"/>
      <c r="H351" s="9" t="s">
        <v>40</v>
      </c>
      <c r="I351" s="9">
        <v>0</v>
      </c>
      <c r="J351" s="5">
        <v>710000000</v>
      </c>
      <c r="K351" s="9" t="s">
        <v>41</v>
      </c>
      <c r="L351" s="9" t="s">
        <v>1124</v>
      </c>
      <c r="M351" s="9" t="s">
        <v>42</v>
      </c>
      <c r="N351" s="9" t="s">
        <v>43</v>
      </c>
      <c r="O351" s="10" t="s">
        <v>439</v>
      </c>
      <c r="P351" s="9" t="s">
        <v>301</v>
      </c>
      <c r="Q351" s="9">
        <v>796</v>
      </c>
      <c r="R351" s="9" t="s">
        <v>54</v>
      </c>
      <c r="S351" s="14">
        <v>1</v>
      </c>
      <c r="T351" s="1">
        <v>312500</v>
      </c>
      <c r="U351" s="1">
        <f t="shared" ref="U351" si="157">S351*T351</f>
        <v>312500</v>
      </c>
      <c r="V351" s="1">
        <f t="shared" ref="V351" si="158">U351+(U351*12%)</f>
        <v>350000</v>
      </c>
      <c r="W351" s="18"/>
      <c r="X351" s="16">
        <v>2018</v>
      </c>
      <c r="Y351" s="8"/>
      <c r="Z351" s="43"/>
      <c r="AA351" s="43"/>
      <c r="AB351" s="43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</row>
    <row r="352" spans="1:39" ht="60.75" customHeight="1" x14ac:dyDescent="0.25">
      <c r="A352" s="34"/>
      <c r="B352" s="9" t="s">
        <v>772</v>
      </c>
      <c r="C352" s="9" t="s">
        <v>36</v>
      </c>
      <c r="D352" s="9" t="s">
        <v>563</v>
      </c>
      <c r="E352" s="9" t="s">
        <v>564</v>
      </c>
      <c r="F352" s="9" t="s">
        <v>565</v>
      </c>
      <c r="G352" s="9"/>
      <c r="H352" s="9" t="s">
        <v>40</v>
      </c>
      <c r="I352" s="9">
        <v>0</v>
      </c>
      <c r="J352" s="5">
        <v>710000000</v>
      </c>
      <c r="K352" s="9" t="s">
        <v>41</v>
      </c>
      <c r="L352" s="9" t="s">
        <v>383</v>
      </c>
      <c r="M352" s="9" t="s">
        <v>42</v>
      </c>
      <c r="N352" s="9" t="s">
        <v>43</v>
      </c>
      <c r="O352" s="10" t="s">
        <v>439</v>
      </c>
      <c r="P352" s="9" t="s">
        <v>301</v>
      </c>
      <c r="Q352" s="9">
        <v>796</v>
      </c>
      <c r="R352" s="9" t="s">
        <v>54</v>
      </c>
      <c r="S352" s="14">
        <v>1</v>
      </c>
      <c r="T352" s="1">
        <v>79464</v>
      </c>
      <c r="U352" s="1">
        <v>0</v>
      </c>
      <c r="V352" s="1">
        <f t="shared" si="123"/>
        <v>0</v>
      </c>
      <c r="W352" s="18"/>
      <c r="X352" s="16">
        <v>2018</v>
      </c>
      <c r="Y352" s="8" t="s">
        <v>1025</v>
      </c>
      <c r="Z352" s="43"/>
      <c r="AA352" s="43"/>
      <c r="AB352" s="43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</row>
    <row r="353" spans="1:39" ht="60.75" customHeight="1" x14ac:dyDescent="0.25">
      <c r="A353" s="34"/>
      <c r="B353" s="9" t="s">
        <v>1024</v>
      </c>
      <c r="C353" s="9" t="s">
        <v>36</v>
      </c>
      <c r="D353" s="9" t="s">
        <v>563</v>
      </c>
      <c r="E353" s="9" t="s">
        <v>564</v>
      </c>
      <c r="F353" s="9" t="s">
        <v>1023</v>
      </c>
      <c r="G353" s="9" t="s">
        <v>565</v>
      </c>
      <c r="H353" s="9" t="s">
        <v>40</v>
      </c>
      <c r="I353" s="9">
        <v>0</v>
      </c>
      <c r="J353" s="5">
        <v>710000000</v>
      </c>
      <c r="K353" s="9" t="s">
        <v>41</v>
      </c>
      <c r="L353" s="9" t="s">
        <v>383</v>
      </c>
      <c r="M353" s="9" t="s">
        <v>42</v>
      </c>
      <c r="N353" s="9" t="s">
        <v>43</v>
      </c>
      <c r="O353" s="10" t="s">
        <v>439</v>
      </c>
      <c r="P353" s="9" t="s">
        <v>301</v>
      </c>
      <c r="Q353" s="9">
        <v>796</v>
      </c>
      <c r="R353" s="9" t="s">
        <v>54</v>
      </c>
      <c r="S353" s="14">
        <v>1</v>
      </c>
      <c r="T353" s="1">
        <v>79464</v>
      </c>
      <c r="U353" s="1">
        <f t="shared" ref="U353" si="159">S353*T353</f>
        <v>79464</v>
      </c>
      <c r="V353" s="1">
        <f t="shared" si="123"/>
        <v>88999.679999999993</v>
      </c>
      <c r="W353" s="18"/>
      <c r="X353" s="16">
        <v>2018</v>
      </c>
      <c r="Y353" s="8"/>
      <c r="Z353" s="43"/>
      <c r="AA353" s="43"/>
      <c r="AB353" s="43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</row>
    <row r="354" spans="1:39" ht="51" x14ac:dyDescent="0.25">
      <c r="A354" s="34"/>
      <c r="B354" s="9" t="s">
        <v>773</v>
      </c>
      <c r="C354" s="9" t="s">
        <v>36</v>
      </c>
      <c r="D354" s="9" t="s">
        <v>563</v>
      </c>
      <c r="E354" s="9" t="s">
        <v>564</v>
      </c>
      <c r="F354" s="9" t="s">
        <v>567</v>
      </c>
      <c r="G354" s="9"/>
      <c r="H354" s="9" t="s">
        <v>40</v>
      </c>
      <c r="I354" s="9">
        <v>0</v>
      </c>
      <c r="J354" s="5">
        <v>710000000</v>
      </c>
      <c r="K354" s="9" t="s">
        <v>41</v>
      </c>
      <c r="L354" s="9" t="s">
        <v>383</v>
      </c>
      <c r="M354" s="9" t="s">
        <v>42</v>
      </c>
      <c r="N354" s="9" t="s">
        <v>43</v>
      </c>
      <c r="O354" s="10" t="s">
        <v>364</v>
      </c>
      <c r="P354" s="9" t="s">
        <v>301</v>
      </c>
      <c r="Q354" s="9">
        <v>796</v>
      </c>
      <c r="R354" s="9" t="s">
        <v>54</v>
      </c>
      <c r="S354" s="14">
        <v>1</v>
      </c>
      <c r="T354" s="1">
        <v>107142</v>
      </c>
      <c r="U354" s="1">
        <v>0</v>
      </c>
      <c r="V354" s="1">
        <f t="shared" si="123"/>
        <v>0</v>
      </c>
      <c r="W354" s="18"/>
      <c r="X354" s="16">
        <v>2018</v>
      </c>
      <c r="Y354" s="8" t="s">
        <v>1029</v>
      </c>
      <c r="Z354" s="43"/>
      <c r="AA354" s="43"/>
      <c r="AB354" s="43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</row>
    <row r="355" spans="1:39" ht="57.75" customHeight="1" x14ac:dyDescent="0.25">
      <c r="A355" s="34"/>
      <c r="B355" s="9" t="s">
        <v>1026</v>
      </c>
      <c r="C355" s="9" t="s">
        <v>36</v>
      </c>
      <c r="D355" s="9" t="s">
        <v>1027</v>
      </c>
      <c r="E355" s="9" t="s">
        <v>564</v>
      </c>
      <c r="F355" s="9" t="s">
        <v>1028</v>
      </c>
      <c r="G355" s="9" t="s">
        <v>567</v>
      </c>
      <c r="H355" s="9" t="s">
        <v>40</v>
      </c>
      <c r="I355" s="9">
        <v>0</v>
      </c>
      <c r="J355" s="5">
        <v>710000000</v>
      </c>
      <c r="K355" s="9" t="s">
        <v>41</v>
      </c>
      <c r="L355" s="9" t="s">
        <v>383</v>
      </c>
      <c r="M355" s="9" t="s">
        <v>42</v>
      </c>
      <c r="N355" s="9" t="s">
        <v>43</v>
      </c>
      <c r="O355" s="10" t="s">
        <v>364</v>
      </c>
      <c r="P355" s="9" t="s">
        <v>301</v>
      </c>
      <c r="Q355" s="9">
        <v>796</v>
      </c>
      <c r="R355" s="9" t="s">
        <v>54</v>
      </c>
      <c r="S355" s="14">
        <v>1</v>
      </c>
      <c r="T355" s="1">
        <v>107142</v>
      </c>
      <c r="U355" s="1">
        <f t="shared" ref="U355" si="160">S355*T355</f>
        <v>107142</v>
      </c>
      <c r="V355" s="1">
        <f t="shared" si="123"/>
        <v>119999.03999999999</v>
      </c>
      <c r="W355" s="18"/>
      <c r="X355" s="16">
        <v>2018</v>
      </c>
      <c r="Y355" s="8"/>
      <c r="Z355" s="43"/>
      <c r="AA355" s="43"/>
      <c r="AB355" s="43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</row>
    <row r="356" spans="1:39" ht="58.5" customHeight="1" x14ac:dyDescent="0.25">
      <c r="A356" s="34"/>
      <c r="B356" s="9" t="s">
        <v>774</v>
      </c>
      <c r="C356" s="9" t="s">
        <v>36</v>
      </c>
      <c r="D356" s="9" t="s">
        <v>569</v>
      </c>
      <c r="E356" s="9" t="s">
        <v>570</v>
      </c>
      <c r="F356" s="9" t="s">
        <v>571</v>
      </c>
      <c r="G356" s="9"/>
      <c r="H356" s="9" t="s">
        <v>40</v>
      </c>
      <c r="I356" s="9">
        <v>0</v>
      </c>
      <c r="J356" s="5">
        <v>710000000</v>
      </c>
      <c r="K356" s="9" t="s">
        <v>41</v>
      </c>
      <c r="L356" s="9" t="s">
        <v>383</v>
      </c>
      <c r="M356" s="9" t="s">
        <v>42</v>
      </c>
      <c r="N356" s="9" t="s">
        <v>43</v>
      </c>
      <c r="O356" s="10" t="s">
        <v>364</v>
      </c>
      <c r="P356" s="9" t="s">
        <v>301</v>
      </c>
      <c r="Q356" s="9">
        <v>796</v>
      </c>
      <c r="R356" s="9" t="s">
        <v>54</v>
      </c>
      <c r="S356" s="14">
        <v>5</v>
      </c>
      <c r="T356" s="1">
        <v>37053</v>
      </c>
      <c r="U356" s="1">
        <v>0</v>
      </c>
      <c r="V356" s="1">
        <f t="shared" si="123"/>
        <v>0</v>
      </c>
      <c r="W356" s="18"/>
      <c r="X356" s="16">
        <v>2018</v>
      </c>
      <c r="Y356" s="8" t="s">
        <v>1025</v>
      </c>
      <c r="Z356" s="43"/>
      <c r="AA356" s="43"/>
      <c r="AB356" s="43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</row>
    <row r="357" spans="1:39" ht="93.75" customHeight="1" x14ac:dyDescent="0.25">
      <c r="A357" s="34"/>
      <c r="B357" s="9" t="s">
        <v>1030</v>
      </c>
      <c r="C357" s="9" t="s">
        <v>36</v>
      </c>
      <c r="D357" s="9" t="s">
        <v>569</v>
      </c>
      <c r="E357" s="9" t="s">
        <v>570</v>
      </c>
      <c r="F357" s="9" t="s">
        <v>1031</v>
      </c>
      <c r="G357" s="9" t="s">
        <v>571</v>
      </c>
      <c r="H357" s="9" t="s">
        <v>40</v>
      </c>
      <c r="I357" s="9">
        <v>0</v>
      </c>
      <c r="J357" s="5">
        <v>710000000</v>
      </c>
      <c r="K357" s="9" t="s">
        <v>41</v>
      </c>
      <c r="L357" s="9" t="s">
        <v>383</v>
      </c>
      <c r="M357" s="9" t="s">
        <v>42</v>
      </c>
      <c r="N357" s="9" t="s">
        <v>43</v>
      </c>
      <c r="O357" s="10" t="s">
        <v>364</v>
      </c>
      <c r="P357" s="9" t="s">
        <v>301</v>
      </c>
      <c r="Q357" s="9">
        <v>796</v>
      </c>
      <c r="R357" s="9" t="s">
        <v>54</v>
      </c>
      <c r="S357" s="14">
        <v>5</v>
      </c>
      <c r="T357" s="1">
        <v>37053</v>
      </c>
      <c r="U357" s="1">
        <f t="shared" ref="U357" si="161">S357*T357</f>
        <v>185265</v>
      </c>
      <c r="V357" s="1">
        <f t="shared" ref="V357:V381" si="162">U357+(U357*12%)</f>
        <v>207496.8</v>
      </c>
      <c r="W357" s="18"/>
      <c r="X357" s="16">
        <v>2018</v>
      </c>
      <c r="Y357" s="8"/>
      <c r="Z357" s="43"/>
      <c r="AA357" s="43"/>
      <c r="AB357" s="43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</row>
    <row r="358" spans="1:39" ht="54" customHeight="1" x14ac:dyDescent="0.25">
      <c r="A358" s="34"/>
      <c r="B358" s="9" t="s">
        <v>775</v>
      </c>
      <c r="C358" s="9" t="s">
        <v>36</v>
      </c>
      <c r="D358" s="9" t="s">
        <v>573</v>
      </c>
      <c r="E358" s="9" t="s">
        <v>574</v>
      </c>
      <c r="F358" s="9" t="s">
        <v>575</v>
      </c>
      <c r="G358" s="9"/>
      <c r="H358" s="9" t="s">
        <v>40</v>
      </c>
      <c r="I358" s="9">
        <v>0</v>
      </c>
      <c r="J358" s="5">
        <v>710000000</v>
      </c>
      <c r="K358" s="9" t="s">
        <v>41</v>
      </c>
      <c r="L358" s="9" t="s">
        <v>383</v>
      </c>
      <c r="M358" s="9" t="s">
        <v>42</v>
      </c>
      <c r="N358" s="9" t="s">
        <v>43</v>
      </c>
      <c r="O358" s="10" t="s">
        <v>364</v>
      </c>
      <c r="P358" s="9" t="s">
        <v>301</v>
      </c>
      <c r="Q358" s="9">
        <v>796</v>
      </c>
      <c r="R358" s="9" t="s">
        <v>54</v>
      </c>
      <c r="S358" s="14">
        <v>5</v>
      </c>
      <c r="T358" s="1">
        <v>41964</v>
      </c>
      <c r="U358" s="1">
        <v>0</v>
      </c>
      <c r="V358" s="1">
        <f t="shared" si="162"/>
        <v>0</v>
      </c>
      <c r="W358" s="18"/>
      <c r="X358" s="16">
        <v>2018</v>
      </c>
      <c r="Y358" s="8" t="s">
        <v>1034</v>
      </c>
      <c r="Z358" s="43"/>
      <c r="AA358" s="43"/>
      <c r="AB358" s="43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</row>
    <row r="359" spans="1:39" ht="57.75" customHeight="1" x14ac:dyDescent="0.25">
      <c r="A359" s="34"/>
      <c r="B359" s="9" t="s">
        <v>1032</v>
      </c>
      <c r="C359" s="9" t="s">
        <v>36</v>
      </c>
      <c r="D359" s="9" t="s">
        <v>573</v>
      </c>
      <c r="E359" s="9" t="s">
        <v>574</v>
      </c>
      <c r="F359" s="9" t="s">
        <v>1033</v>
      </c>
      <c r="G359" s="9"/>
      <c r="H359" s="9" t="s">
        <v>40</v>
      </c>
      <c r="I359" s="9">
        <v>0</v>
      </c>
      <c r="J359" s="5">
        <v>710000000</v>
      </c>
      <c r="K359" s="9" t="s">
        <v>41</v>
      </c>
      <c r="L359" s="9" t="s">
        <v>383</v>
      </c>
      <c r="M359" s="9" t="s">
        <v>42</v>
      </c>
      <c r="N359" s="9" t="s">
        <v>43</v>
      </c>
      <c r="O359" s="10" t="s">
        <v>364</v>
      </c>
      <c r="P359" s="9" t="s">
        <v>301</v>
      </c>
      <c r="Q359" s="9">
        <v>796</v>
      </c>
      <c r="R359" s="9" t="s">
        <v>54</v>
      </c>
      <c r="S359" s="14">
        <v>5</v>
      </c>
      <c r="T359" s="1">
        <v>41964</v>
      </c>
      <c r="U359" s="1">
        <v>0</v>
      </c>
      <c r="V359" s="1">
        <f t="shared" si="162"/>
        <v>0</v>
      </c>
      <c r="W359" s="18"/>
      <c r="X359" s="16">
        <v>2018</v>
      </c>
      <c r="Y359" s="8" t="s">
        <v>835</v>
      </c>
      <c r="Z359" s="43"/>
      <c r="AA359" s="43"/>
      <c r="AB359" s="43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</row>
    <row r="360" spans="1:39" ht="57.75" customHeight="1" x14ac:dyDescent="0.25">
      <c r="A360" s="34"/>
      <c r="B360" s="9" t="s">
        <v>1118</v>
      </c>
      <c r="C360" s="9" t="s">
        <v>36</v>
      </c>
      <c r="D360" s="9" t="s">
        <v>573</v>
      </c>
      <c r="E360" s="9" t="s">
        <v>574</v>
      </c>
      <c r="F360" s="9" t="s">
        <v>1033</v>
      </c>
      <c r="G360" s="9"/>
      <c r="H360" s="9" t="s">
        <v>40</v>
      </c>
      <c r="I360" s="9">
        <v>0</v>
      </c>
      <c r="J360" s="5">
        <v>710000000</v>
      </c>
      <c r="K360" s="9" t="s">
        <v>41</v>
      </c>
      <c r="L360" s="9" t="s">
        <v>838</v>
      </c>
      <c r="M360" s="9" t="s">
        <v>42</v>
      </c>
      <c r="N360" s="9" t="s">
        <v>43</v>
      </c>
      <c r="O360" s="10" t="s">
        <v>364</v>
      </c>
      <c r="P360" s="9" t="s">
        <v>301</v>
      </c>
      <c r="Q360" s="9">
        <v>796</v>
      </c>
      <c r="R360" s="9" t="s">
        <v>54</v>
      </c>
      <c r="S360" s="14">
        <v>5</v>
      </c>
      <c r="T360" s="1">
        <v>41964</v>
      </c>
      <c r="U360" s="1">
        <v>0</v>
      </c>
      <c r="V360" s="1">
        <f t="shared" si="162"/>
        <v>0</v>
      </c>
      <c r="W360" s="18"/>
      <c r="X360" s="16">
        <v>2018</v>
      </c>
      <c r="Y360" s="8" t="s">
        <v>835</v>
      </c>
      <c r="Z360" s="43"/>
      <c r="AA360" s="43"/>
      <c r="AB360" s="43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</row>
    <row r="361" spans="1:39" ht="57.75" customHeight="1" x14ac:dyDescent="0.25">
      <c r="A361" s="34"/>
      <c r="B361" s="9" t="s">
        <v>1165</v>
      </c>
      <c r="C361" s="9" t="s">
        <v>36</v>
      </c>
      <c r="D361" s="9" t="s">
        <v>573</v>
      </c>
      <c r="E361" s="9" t="s">
        <v>574</v>
      </c>
      <c r="F361" s="9" t="s">
        <v>1033</v>
      </c>
      <c r="G361" s="9"/>
      <c r="H361" s="9" t="s">
        <v>40</v>
      </c>
      <c r="I361" s="9">
        <v>0</v>
      </c>
      <c r="J361" s="5">
        <v>710000000</v>
      </c>
      <c r="K361" s="9" t="s">
        <v>41</v>
      </c>
      <c r="L361" s="9" t="s">
        <v>1124</v>
      </c>
      <c r="M361" s="9" t="s">
        <v>42</v>
      </c>
      <c r="N361" s="9" t="s">
        <v>43</v>
      </c>
      <c r="O361" s="10" t="s">
        <v>364</v>
      </c>
      <c r="P361" s="9" t="s">
        <v>301</v>
      </c>
      <c r="Q361" s="9">
        <v>796</v>
      </c>
      <c r="R361" s="9" t="s">
        <v>54</v>
      </c>
      <c r="S361" s="14">
        <v>5</v>
      </c>
      <c r="T361" s="1">
        <v>41964</v>
      </c>
      <c r="U361" s="1">
        <f t="shared" ref="U361" si="163">S361*T361</f>
        <v>209820</v>
      </c>
      <c r="V361" s="1">
        <f t="shared" ref="V361" si="164">U361+(U361*12%)</f>
        <v>234998.39999999999</v>
      </c>
      <c r="W361" s="18"/>
      <c r="X361" s="16">
        <v>2018</v>
      </c>
      <c r="Y361" s="8"/>
      <c r="Z361" s="43"/>
      <c r="AA361" s="43"/>
      <c r="AB361" s="43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</row>
    <row r="362" spans="1:39" ht="62.25" customHeight="1" x14ac:dyDescent="0.25">
      <c r="A362" s="34"/>
      <c r="B362" s="9" t="s">
        <v>776</v>
      </c>
      <c r="C362" s="9" t="s">
        <v>36</v>
      </c>
      <c r="D362" s="9" t="s">
        <v>577</v>
      </c>
      <c r="E362" s="9" t="s">
        <v>578</v>
      </c>
      <c r="F362" s="9" t="s">
        <v>579</v>
      </c>
      <c r="G362" s="9"/>
      <c r="H362" s="9" t="s">
        <v>40</v>
      </c>
      <c r="I362" s="9">
        <v>0</v>
      </c>
      <c r="J362" s="5">
        <v>710000000</v>
      </c>
      <c r="K362" s="9" t="s">
        <v>41</v>
      </c>
      <c r="L362" s="9" t="s">
        <v>383</v>
      </c>
      <c r="M362" s="9" t="s">
        <v>42</v>
      </c>
      <c r="N362" s="9" t="s">
        <v>43</v>
      </c>
      <c r="O362" s="10" t="s">
        <v>364</v>
      </c>
      <c r="P362" s="9" t="s">
        <v>301</v>
      </c>
      <c r="Q362" s="9">
        <v>796</v>
      </c>
      <c r="R362" s="9" t="s">
        <v>54</v>
      </c>
      <c r="S362" s="14">
        <v>5</v>
      </c>
      <c r="T362" s="1">
        <v>70535</v>
      </c>
      <c r="U362" s="1">
        <v>0</v>
      </c>
      <c r="V362" s="1">
        <f>U362+(U362*12%)</f>
        <v>0</v>
      </c>
      <c r="W362" s="18"/>
      <c r="X362" s="16">
        <v>2018</v>
      </c>
      <c r="Y362" s="8" t="s">
        <v>1029</v>
      </c>
      <c r="Z362" s="43"/>
      <c r="AA362" s="43"/>
      <c r="AB362" s="43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</row>
    <row r="363" spans="1:39" ht="89.25" customHeight="1" x14ac:dyDescent="0.25">
      <c r="A363" s="34"/>
      <c r="B363" s="9" t="s">
        <v>1035</v>
      </c>
      <c r="C363" s="9" t="s">
        <v>36</v>
      </c>
      <c r="D363" s="9" t="s">
        <v>1036</v>
      </c>
      <c r="E363" s="9" t="s">
        <v>578</v>
      </c>
      <c r="F363" s="9" t="s">
        <v>1037</v>
      </c>
      <c r="G363" s="9" t="s">
        <v>579</v>
      </c>
      <c r="H363" s="9" t="s">
        <v>40</v>
      </c>
      <c r="I363" s="9">
        <v>0</v>
      </c>
      <c r="J363" s="5">
        <v>710000000</v>
      </c>
      <c r="K363" s="9" t="s">
        <v>41</v>
      </c>
      <c r="L363" s="9" t="s">
        <v>383</v>
      </c>
      <c r="M363" s="9" t="s">
        <v>42</v>
      </c>
      <c r="N363" s="9" t="s">
        <v>43</v>
      </c>
      <c r="O363" s="10" t="s">
        <v>364</v>
      </c>
      <c r="P363" s="9" t="s">
        <v>301</v>
      </c>
      <c r="Q363" s="9">
        <v>796</v>
      </c>
      <c r="R363" s="9" t="s">
        <v>54</v>
      </c>
      <c r="S363" s="14">
        <v>5</v>
      </c>
      <c r="T363" s="1">
        <v>70535</v>
      </c>
      <c r="U363" s="1">
        <f t="shared" ref="U363" si="165">S363*T363</f>
        <v>352675</v>
      </c>
      <c r="V363" s="1">
        <f t="shared" si="162"/>
        <v>394996</v>
      </c>
      <c r="W363" s="18"/>
      <c r="X363" s="16">
        <v>2018</v>
      </c>
      <c r="Y363" s="8"/>
      <c r="Z363" s="43"/>
      <c r="AA363" s="43"/>
      <c r="AB363" s="43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</row>
    <row r="364" spans="1:39" ht="101.25" customHeight="1" x14ac:dyDescent="0.25">
      <c r="A364" s="34"/>
      <c r="B364" s="9" t="s">
        <v>777</v>
      </c>
      <c r="C364" s="9" t="s">
        <v>36</v>
      </c>
      <c r="D364" s="9" t="s">
        <v>581</v>
      </c>
      <c r="E364" s="9" t="s">
        <v>582</v>
      </c>
      <c r="F364" s="9" t="s">
        <v>583</v>
      </c>
      <c r="G364" s="42"/>
      <c r="H364" s="9" t="s">
        <v>584</v>
      </c>
      <c r="I364" s="9">
        <v>0</v>
      </c>
      <c r="J364" s="5">
        <v>710000000</v>
      </c>
      <c r="K364" s="9" t="s">
        <v>41</v>
      </c>
      <c r="L364" s="9" t="s">
        <v>383</v>
      </c>
      <c r="M364" s="9" t="s">
        <v>42</v>
      </c>
      <c r="N364" s="5" t="s">
        <v>43</v>
      </c>
      <c r="O364" s="10" t="s">
        <v>728</v>
      </c>
      <c r="P364" s="9" t="s">
        <v>301</v>
      </c>
      <c r="Q364" s="9">
        <v>796</v>
      </c>
      <c r="R364" s="9" t="s">
        <v>54</v>
      </c>
      <c r="S364" s="14">
        <v>24</v>
      </c>
      <c r="T364" s="1">
        <v>22321</v>
      </c>
      <c r="U364" s="1">
        <f t="shared" si="118"/>
        <v>535704</v>
      </c>
      <c r="V364" s="1">
        <f t="shared" si="162"/>
        <v>599988.47999999998</v>
      </c>
      <c r="W364" s="42"/>
      <c r="X364" s="7">
        <v>2018</v>
      </c>
      <c r="Y364" s="8"/>
      <c r="Z364" s="43"/>
      <c r="AA364" s="43"/>
      <c r="AB364" s="43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</row>
    <row r="365" spans="1:39" ht="73.5" customHeight="1" x14ac:dyDescent="0.25">
      <c r="A365" s="34"/>
      <c r="B365" s="9" t="s">
        <v>778</v>
      </c>
      <c r="C365" s="9" t="s">
        <v>36</v>
      </c>
      <c r="D365" s="9" t="s">
        <v>586</v>
      </c>
      <c r="E365" s="9" t="s">
        <v>587</v>
      </c>
      <c r="F365" s="9" t="s">
        <v>824</v>
      </c>
      <c r="G365" s="9"/>
      <c r="H365" s="9" t="s">
        <v>584</v>
      </c>
      <c r="I365" s="9">
        <v>0</v>
      </c>
      <c r="J365" s="5">
        <v>710000000</v>
      </c>
      <c r="K365" s="9" t="s">
        <v>41</v>
      </c>
      <c r="L365" s="9" t="s">
        <v>383</v>
      </c>
      <c r="M365" s="9" t="s">
        <v>42</v>
      </c>
      <c r="N365" s="5" t="s">
        <v>43</v>
      </c>
      <c r="O365" s="10" t="s">
        <v>728</v>
      </c>
      <c r="P365" s="9" t="s">
        <v>301</v>
      </c>
      <c r="Q365" s="9">
        <v>796</v>
      </c>
      <c r="R365" s="9" t="s">
        <v>54</v>
      </c>
      <c r="S365" s="14">
        <v>29</v>
      </c>
      <c r="T365" s="1">
        <v>80357</v>
      </c>
      <c r="U365" s="1">
        <f t="shared" si="118"/>
        <v>2330353</v>
      </c>
      <c r="V365" s="1">
        <f t="shared" si="162"/>
        <v>2609995.36</v>
      </c>
      <c r="W365" s="42"/>
      <c r="X365" s="7">
        <v>2018</v>
      </c>
      <c r="Y365" s="8"/>
      <c r="Z365" s="43"/>
      <c r="AA365" s="43"/>
      <c r="AB365" s="43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</row>
    <row r="366" spans="1:39" ht="63.75" x14ac:dyDescent="0.25">
      <c r="A366" s="34"/>
      <c r="B366" s="9" t="s">
        <v>779</v>
      </c>
      <c r="C366" s="9" t="s">
        <v>36</v>
      </c>
      <c r="D366" s="9" t="s">
        <v>586</v>
      </c>
      <c r="E366" s="9" t="s">
        <v>587</v>
      </c>
      <c r="F366" s="9" t="s">
        <v>823</v>
      </c>
      <c r="G366" s="9"/>
      <c r="H366" s="9" t="s">
        <v>584</v>
      </c>
      <c r="I366" s="9">
        <v>0</v>
      </c>
      <c r="J366" s="5">
        <v>710000000</v>
      </c>
      <c r="K366" s="9" t="s">
        <v>41</v>
      </c>
      <c r="L366" s="9" t="s">
        <v>383</v>
      </c>
      <c r="M366" s="9" t="s">
        <v>42</v>
      </c>
      <c r="N366" s="5" t="s">
        <v>43</v>
      </c>
      <c r="O366" s="10" t="s">
        <v>728</v>
      </c>
      <c r="P366" s="9" t="s">
        <v>301</v>
      </c>
      <c r="Q366" s="9">
        <v>796</v>
      </c>
      <c r="R366" s="9" t="s">
        <v>54</v>
      </c>
      <c r="S366" s="14">
        <v>2</v>
      </c>
      <c r="T366" s="1">
        <v>162500</v>
      </c>
      <c r="U366" s="1">
        <v>0</v>
      </c>
      <c r="V366" s="1">
        <f t="shared" si="162"/>
        <v>0</v>
      </c>
      <c r="W366" s="42"/>
      <c r="X366" s="7">
        <v>2018</v>
      </c>
      <c r="Y366" s="8" t="s">
        <v>844</v>
      </c>
      <c r="Z366" s="43"/>
      <c r="AA366" s="43"/>
      <c r="AB366" s="43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</row>
    <row r="367" spans="1:39" ht="73.5" customHeight="1" x14ac:dyDescent="0.25">
      <c r="A367" s="34"/>
      <c r="B367" s="9" t="s">
        <v>1038</v>
      </c>
      <c r="C367" s="9" t="s">
        <v>36</v>
      </c>
      <c r="D367" s="9" t="s">
        <v>586</v>
      </c>
      <c r="E367" s="9" t="s">
        <v>587</v>
      </c>
      <c r="F367" s="9" t="s">
        <v>1039</v>
      </c>
      <c r="G367" s="9" t="s">
        <v>823</v>
      </c>
      <c r="H367" s="9" t="s">
        <v>584</v>
      </c>
      <c r="I367" s="9">
        <v>0</v>
      </c>
      <c r="J367" s="5">
        <v>710000000</v>
      </c>
      <c r="K367" s="9" t="s">
        <v>41</v>
      </c>
      <c r="L367" s="9" t="s">
        <v>383</v>
      </c>
      <c r="M367" s="9" t="s">
        <v>42</v>
      </c>
      <c r="N367" s="5" t="s">
        <v>43</v>
      </c>
      <c r="O367" s="10" t="s">
        <v>728</v>
      </c>
      <c r="P367" s="9" t="s">
        <v>301</v>
      </c>
      <c r="Q367" s="9">
        <v>796</v>
      </c>
      <c r="R367" s="9" t="s">
        <v>54</v>
      </c>
      <c r="S367" s="14">
        <v>2</v>
      </c>
      <c r="T367" s="1">
        <v>162500</v>
      </c>
      <c r="U367" s="1">
        <v>0</v>
      </c>
      <c r="V367" s="1">
        <f t="shared" si="162"/>
        <v>0</v>
      </c>
      <c r="W367" s="42"/>
      <c r="X367" s="7">
        <v>2018</v>
      </c>
      <c r="Y367" s="8" t="s">
        <v>1088</v>
      </c>
      <c r="Z367" s="43"/>
      <c r="AA367" s="43"/>
      <c r="AB367" s="43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</row>
    <row r="368" spans="1:39" ht="73.5" customHeight="1" x14ac:dyDescent="0.25">
      <c r="A368" s="34"/>
      <c r="B368" s="9" t="s">
        <v>1091</v>
      </c>
      <c r="C368" s="9" t="s">
        <v>36</v>
      </c>
      <c r="D368" s="9" t="s">
        <v>586</v>
      </c>
      <c r="E368" s="9" t="s">
        <v>587</v>
      </c>
      <c r="F368" s="9" t="s">
        <v>1039</v>
      </c>
      <c r="G368" s="9" t="s">
        <v>823</v>
      </c>
      <c r="H368" s="9" t="s">
        <v>584</v>
      </c>
      <c r="I368" s="9">
        <v>0</v>
      </c>
      <c r="J368" s="5">
        <v>710000000</v>
      </c>
      <c r="K368" s="9" t="s">
        <v>41</v>
      </c>
      <c r="L368" s="9" t="s">
        <v>383</v>
      </c>
      <c r="M368" s="9" t="s">
        <v>42</v>
      </c>
      <c r="N368" s="5" t="s">
        <v>43</v>
      </c>
      <c r="O368" s="10" t="s">
        <v>364</v>
      </c>
      <c r="P368" s="9" t="s">
        <v>301</v>
      </c>
      <c r="Q368" s="9">
        <v>796</v>
      </c>
      <c r="R368" s="9" t="s">
        <v>54</v>
      </c>
      <c r="S368" s="14">
        <v>2</v>
      </c>
      <c r="T368" s="1">
        <v>162500</v>
      </c>
      <c r="U368" s="1">
        <f t="shared" ref="U368" si="166">S368*T368</f>
        <v>325000</v>
      </c>
      <c r="V368" s="1">
        <f t="shared" si="162"/>
        <v>364000</v>
      </c>
      <c r="W368" s="42"/>
      <c r="X368" s="7">
        <v>2018</v>
      </c>
      <c r="Y368" s="8"/>
      <c r="Z368" s="43"/>
      <c r="AA368" s="43"/>
      <c r="AB368" s="43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</row>
    <row r="369" spans="1:39" ht="63.75" x14ac:dyDescent="0.25">
      <c r="A369" s="34"/>
      <c r="B369" s="9" t="s">
        <v>780</v>
      </c>
      <c r="C369" s="9" t="s">
        <v>36</v>
      </c>
      <c r="D369" s="9" t="s">
        <v>586</v>
      </c>
      <c r="E369" s="9" t="s">
        <v>587</v>
      </c>
      <c r="F369" s="9" t="s">
        <v>825</v>
      </c>
      <c r="G369" s="9"/>
      <c r="H369" s="9" t="s">
        <v>584</v>
      </c>
      <c r="I369" s="9">
        <v>0</v>
      </c>
      <c r="J369" s="5">
        <v>710000000</v>
      </c>
      <c r="K369" s="9" t="s">
        <v>41</v>
      </c>
      <c r="L369" s="9" t="s">
        <v>383</v>
      </c>
      <c r="M369" s="9" t="s">
        <v>42</v>
      </c>
      <c r="N369" s="5" t="s">
        <v>43</v>
      </c>
      <c r="O369" s="10" t="s">
        <v>728</v>
      </c>
      <c r="P369" s="9" t="s">
        <v>301</v>
      </c>
      <c r="Q369" s="9">
        <v>796</v>
      </c>
      <c r="R369" s="9" t="s">
        <v>54</v>
      </c>
      <c r="S369" s="14">
        <v>4</v>
      </c>
      <c r="T369" s="1">
        <v>607589</v>
      </c>
      <c r="U369" s="1">
        <v>0</v>
      </c>
      <c r="V369" s="1">
        <f t="shared" si="162"/>
        <v>0</v>
      </c>
      <c r="W369" s="42"/>
      <c r="X369" s="7">
        <v>2018</v>
      </c>
      <c r="Y369" s="8" t="s">
        <v>844</v>
      </c>
      <c r="Z369" s="43"/>
      <c r="AA369" s="43"/>
      <c r="AB369" s="43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</row>
    <row r="370" spans="1:39" ht="71.25" customHeight="1" x14ac:dyDescent="0.25">
      <c r="A370" s="34"/>
      <c r="B370" s="9" t="s">
        <v>1040</v>
      </c>
      <c r="C370" s="9" t="s">
        <v>36</v>
      </c>
      <c r="D370" s="9" t="s">
        <v>586</v>
      </c>
      <c r="E370" s="9" t="s">
        <v>587</v>
      </c>
      <c r="F370" s="9" t="s">
        <v>1039</v>
      </c>
      <c r="G370" s="9" t="s">
        <v>825</v>
      </c>
      <c r="H370" s="9" t="s">
        <v>584</v>
      </c>
      <c r="I370" s="9">
        <v>0</v>
      </c>
      <c r="J370" s="5">
        <v>710000000</v>
      </c>
      <c r="K370" s="9" t="s">
        <v>41</v>
      </c>
      <c r="L370" s="9" t="s">
        <v>383</v>
      </c>
      <c r="M370" s="9" t="s">
        <v>42</v>
      </c>
      <c r="N370" s="5" t="s">
        <v>43</v>
      </c>
      <c r="O370" s="10" t="s">
        <v>728</v>
      </c>
      <c r="P370" s="9" t="s">
        <v>301</v>
      </c>
      <c r="Q370" s="9">
        <v>796</v>
      </c>
      <c r="R370" s="9" t="s">
        <v>54</v>
      </c>
      <c r="S370" s="14">
        <v>4</v>
      </c>
      <c r="T370" s="1">
        <v>607589</v>
      </c>
      <c r="U370" s="1">
        <v>0</v>
      </c>
      <c r="V370" s="1">
        <f t="shared" si="162"/>
        <v>0</v>
      </c>
      <c r="W370" s="42"/>
      <c r="X370" s="7">
        <v>2018</v>
      </c>
      <c r="Y370" s="8" t="s">
        <v>1088</v>
      </c>
      <c r="Z370" s="43"/>
      <c r="AA370" s="43"/>
      <c r="AB370" s="43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</row>
    <row r="371" spans="1:39" ht="70.5" customHeight="1" x14ac:dyDescent="0.25">
      <c r="A371" s="34"/>
      <c r="B371" s="9" t="s">
        <v>1089</v>
      </c>
      <c r="C371" s="9" t="s">
        <v>36</v>
      </c>
      <c r="D371" s="9" t="s">
        <v>586</v>
      </c>
      <c r="E371" s="9" t="s">
        <v>587</v>
      </c>
      <c r="F371" s="9" t="s">
        <v>1039</v>
      </c>
      <c r="G371" s="9" t="s">
        <v>825</v>
      </c>
      <c r="H371" s="9" t="s">
        <v>584</v>
      </c>
      <c r="I371" s="9">
        <v>0</v>
      </c>
      <c r="J371" s="5">
        <v>710000000</v>
      </c>
      <c r="K371" s="9" t="s">
        <v>41</v>
      </c>
      <c r="L371" s="9" t="s">
        <v>383</v>
      </c>
      <c r="M371" s="9" t="s">
        <v>42</v>
      </c>
      <c r="N371" s="5" t="s">
        <v>43</v>
      </c>
      <c r="O371" s="10" t="s">
        <v>364</v>
      </c>
      <c r="P371" s="9" t="s">
        <v>301</v>
      </c>
      <c r="Q371" s="9">
        <v>796</v>
      </c>
      <c r="R371" s="9" t="s">
        <v>54</v>
      </c>
      <c r="S371" s="14">
        <v>4</v>
      </c>
      <c r="T371" s="1">
        <v>607589</v>
      </c>
      <c r="U371" s="1">
        <f t="shared" ref="U371" si="167">S371*T371</f>
        <v>2430356</v>
      </c>
      <c r="V371" s="1">
        <f t="shared" si="162"/>
        <v>2721998.7199999997</v>
      </c>
      <c r="W371" s="42"/>
      <c r="X371" s="7">
        <v>2018</v>
      </c>
      <c r="Y371" s="8"/>
      <c r="Z371" s="43"/>
      <c r="AA371" s="43"/>
      <c r="AB371" s="43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</row>
    <row r="372" spans="1:39" ht="70.5" customHeight="1" x14ac:dyDescent="0.25">
      <c r="A372" s="34"/>
      <c r="B372" s="9" t="s">
        <v>781</v>
      </c>
      <c r="C372" s="9" t="s">
        <v>36</v>
      </c>
      <c r="D372" s="9" t="s">
        <v>586</v>
      </c>
      <c r="E372" s="9" t="s">
        <v>587</v>
      </c>
      <c r="F372" s="9" t="s">
        <v>826</v>
      </c>
      <c r="G372" s="9"/>
      <c r="H372" s="9" t="s">
        <v>584</v>
      </c>
      <c r="I372" s="9">
        <v>0</v>
      </c>
      <c r="J372" s="5">
        <v>710000000</v>
      </c>
      <c r="K372" s="9" t="s">
        <v>41</v>
      </c>
      <c r="L372" s="9" t="s">
        <v>383</v>
      </c>
      <c r="M372" s="9" t="s">
        <v>42</v>
      </c>
      <c r="N372" s="5" t="s">
        <v>43</v>
      </c>
      <c r="O372" s="10" t="s">
        <v>728</v>
      </c>
      <c r="P372" s="9" t="s">
        <v>301</v>
      </c>
      <c r="Q372" s="9">
        <v>796</v>
      </c>
      <c r="R372" s="9" t="s">
        <v>54</v>
      </c>
      <c r="S372" s="14">
        <v>1</v>
      </c>
      <c r="T372" s="1">
        <v>675892</v>
      </c>
      <c r="U372" s="1">
        <v>0</v>
      </c>
      <c r="V372" s="1">
        <f t="shared" si="162"/>
        <v>0</v>
      </c>
      <c r="W372" s="42"/>
      <c r="X372" s="7">
        <v>2018</v>
      </c>
      <c r="Y372" s="8" t="s">
        <v>844</v>
      </c>
      <c r="Z372" s="43"/>
      <c r="AA372" s="43"/>
      <c r="AB372" s="43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</row>
    <row r="373" spans="1:39" ht="66" customHeight="1" x14ac:dyDescent="0.25">
      <c r="A373" s="34"/>
      <c r="B373" s="9" t="s">
        <v>1041</v>
      </c>
      <c r="C373" s="9" t="s">
        <v>36</v>
      </c>
      <c r="D373" s="9" t="s">
        <v>586</v>
      </c>
      <c r="E373" s="9" t="s">
        <v>587</v>
      </c>
      <c r="F373" s="9" t="s">
        <v>1039</v>
      </c>
      <c r="G373" s="9" t="s">
        <v>826</v>
      </c>
      <c r="H373" s="9" t="s">
        <v>584</v>
      </c>
      <c r="I373" s="9">
        <v>0</v>
      </c>
      <c r="J373" s="5">
        <v>710000000</v>
      </c>
      <c r="K373" s="9" t="s">
        <v>41</v>
      </c>
      <c r="L373" s="9" t="s">
        <v>383</v>
      </c>
      <c r="M373" s="9" t="s">
        <v>42</v>
      </c>
      <c r="N373" s="5" t="s">
        <v>43</v>
      </c>
      <c r="O373" s="10" t="s">
        <v>728</v>
      </c>
      <c r="P373" s="9" t="s">
        <v>301</v>
      </c>
      <c r="Q373" s="9">
        <v>796</v>
      </c>
      <c r="R373" s="9" t="s">
        <v>54</v>
      </c>
      <c r="S373" s="14">
        <v>1</v>
      </c>
      <c r="T373" s="1">
        <v>675892</v>
      </c>
      <c r="U373" s="1">
        <v>0</v>
      </c>
      <c r="V373" s="1">
        <f t="shared" si="162"/>
        <v>0</v>
      </c>
      <c r="W373" s="42"/>
      <c r="X373" s="7">
        <v>2018</v>
      </c>
      <c r="Y373" s="8" t="s">
        <v>1101</v>
      </c>
      <c r="Z373" s="43"/>
      <c r="AA373" s="43"/>
      <c r="AB373" s="43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</row>
    <row r="374" spans="1:39" ht="69" customHeight="1" x14ac:dyDescent="0.25">
      <c r="A374" s="34"/>
      <c r="B374" s="9" t="s">
        <v>1090</v>
      </c>
      <c r="C374" s="9" t="s">
        <v>36</v>
      </c>
      <c r="D374" s="9" t="s">
        <v>586</v>
      </c>
      <c r="E374" s="9" t="s">
        <v>587</v>
      </c>
      <c r="F374" s="9" t="s">
        <v>1039</v>
      </c>
      <c r="G374" s="9" t="s">
        <v>826</v>
      </c>
      <c r="H374" s="9" t="s">
        <v>584</v>
      </c>
      <c r="I374" s="9">
        <v>0</v>
      </c>
      <c r="J374" s="5">
        <v>710000000</v>
      </c>
      <c r="K374" s="9" t="s">
        <v>41</v>
      </c>
      <c r="L374" s="9" t="s">
        <v>657</v>
      </c>
      <c r="M374" s="9" t="s">
        <v>42</v>
      </c>
      <c r="N374" s="5" t="s">
        <v>43</v>
      </c>
      <c r="O374" s="10" t="s">
        <v>364</v>
      </c>
      <c r="P374" s="9" t="s">
        <v>301</v>
      </c>
      <c r="Q374" s="9">
        <v>796</v>
      </c>
      <c r="R374" s="9" t="s">
        <v>54</v>
      </c>
      <c r="S374" s="14">
        <v>1</v>
      </c>
      <c r="T374" s="1">
        <v>675892</v>
      </c>
      <c r="U374" s="1">
        <v>0</v>
      </c>
      <c r="V374" s="1">
        <f t="shared" si="162"/>
        <v>0</v>
      </c>
      <c r="W374" s="42"/>
      <c r="X374" s="7">
        <v>2018</v>
      </c>
      <c r="Y374" s="8" t="s">
        <v>835</v>
      </c>
      <c r="Z374" s="43"/>
      <c r="AA374" s="43"/>
      <c r="AB374" s="43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</row>
    <row r="375" spans="1:39" ht="69" customHeight="1" x14ac:dyDescent="0.25">
      <c r="A375" s="34"/>
      <c r="B375" s="9" t="s">
        <v>1155</v>
      </c>
      <c r="C375" s="9" t="s">
        <v>36</v>
      </c>
      <c r="D375" s="9" t="s">
        <v>586</v>
      </c>
      <c r="E375" s="9" t="s">
        <v>587</v>
      </c>
      <c r="F375" s="9" t="s">
        <v>1039</v>
      </c>
      <c r="G375" s="9" t="s">
        <v>826</v>
      </c>
      <c r="H375" s="9" t="s">
        <v>584</v>
      </c>
      <c r="I375" s="9">
        <v>0</v>
      </c>
      <c r="J375" s="5">
        <v>710000000</v>
      </c>
      <c r="K375" s="9" t="s">
        <v>41</v>
      </c>
      <c r="L375" s="9" t="s">
        <v>1124</v>
      </c>
      <c r="M375" s="9" t="s">
        <v>42</v>
      </c>
      <c r="N375" s="5" t="s">
        <v>43</v>
      </c>
      <c r="O375" s="10" t="s">
        <v>364</v>
      </c>
      <c r="P375" s="9" t="s">
        <v>301</v>
      </c>
      <c r="Q375" s="9">
        <v>796</v>
      </c>
      <c r="R375" s="9" t="s">
        <v>54</v>
      </c>
      <c r="S375" s="14">
        <v>1</v>
      </c>
      <c r="T375" s="1">
        <v>675892</v>
      </c>
      <c r="U375" s="1">
        <f t="shared" ref="U375" si="168">S375*T375</f>
        <v>675892</v>
      </c>
      <c r="V375" s="1">
        <f t="shared" ref="V375" si="169">U375+(U375*12%)</f>
        <v>756999.04</v>
      </c>
      <c r="W375" s="42"/>
      <c r="X375" s="7">
        <v>2018</v>
      </c>
      <c r="Y375" s="8"/>
      <c r="Z375" s="43"/>
      <c r="AA375" s="43"/>
      <c r="AB375" s="43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</row>
    <row r="376" spans="1:39" ht="61.5" customHeight="1" x14ac:dyDescent="0.25">
      <c r="A376" s="34"/>
      <c r="B376" s="3" t="s">
        <v>1084</v>
      </c>
      <c r="C376" s="9" t="s">
        <v>36</v>
      </c>
      <c r="D376" s="9" t="s">
        <v>1095</v>
      </c>
      <c r="E376" s="9" t="s">
        <v>507</v>
      </c>
      <c r="F376" s="9" t="s">
        <v>1096</v>
      </c>
      <c r="G376" s="9" t="s">
        <v>508</v>
      </c>
      <c r="H376" s="9" t="s">
        <v>438</v>
      </c>
      <c r="I376" s="9">
        <v>0</v>
      </c>
      <c r="J376" s="5">
        <v>710000000</v>
      </c>
      <c r="K376" s="9" t="s">
        <v>41</v>
      </c>
      <c r="L376" s="9" t="s">
        <v>383</v>
      </c>
      <c r="M376" s="9" t="s">
        <v>42</v>
      </c>
      <c r="N376" s="9" t="s">
        <v>43</v>
      </c>
      <c r="O376" s="10" t="s">
        <v>439</v>
      </c>
      <c r="P376" s="9" t="s">
        <v>804</v>
      </c>
      <c r="Q376" s="9">
        <v>796</v>
      </c>
      <c r="R376" s="9" t="s">
        <v>54</v>
      </c>
      <c r="S376" s="14">
        <v>1</v>
      </c>
      <c r="T376" s="1">
        <v>225892</v>
      </c>
      <c r="U376" s="1">
        <f>S376*T376</f>
        <v>225892</v>
      </c>
      <c r="V376" s="1">
        <f t="shared" si="162"/>
        <v>252999.04000000001</v>
      </c>
      <c r="W376" s="16" t="s">
        <v>805</v>
      </c>
      <c r="X376" s="16">
        <v>2018</v>
      </c>
      <c r="Y376" s="8"/>
      <c r="Z376" s="43"/>
      <c r="AA376" s="43"/>
      <c r="AB376" s="43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</row>
    <row r="377" spans="1:39" ht="111.75" customHeight="1" x14ac:dyDescent="0.25">
      <c r="A377" s="34"/>
      <c r="B377" s="3" t="s">
        <v>1086</v>
      </c>
      <c r="C377" s="9" t="s">
        <v>36</v>
      </c>
      <c r="D377" s="9" t="s">
        <v>586</v>
      </c>
      <c r="E377" s="9" t="s">
        <v>587</v>
      </c>
      <c r="F377" s="9" t="s">
        <v>1039</v>
      </c>
      <c r="G377" s="5" t="s">
        <v>646</v>
      </c>
      <c r="H377" s="9" t="s">
        <v>584</v>
      </c>
      <c r="I377" s="9">
        <v>100</v>
      </c>
      <c r="J377" s="5">
        <v>710000000</v>
      </c>
      <c r="K377" s="9" t="s">
        <v>41</v>
      </c>
      <c r="L377" s="9" t="s">
        <v>383</v>
      </c>
      <c r="M377" s="9" t="s">
        <v>42</v>
      </c>
      <c r="N377" s="9" t="s">
        <v>43</v>
      </c>
      <c r="O377" s="10" t="s">
        <v>439</v>
      </c>
      <c r="P377" s="9" t="s">
        <v>301</v>
      </c>
      <c r="Q377" s="9">
        <v>796</v>
      </c>
      <c r="R377" s="9" t="s">
        <v>54</v>
      </c>
      <c r="S377" s="14">
        <v>1</v>
      </c>
      <c r="T377" s="1">
        <v>885267</v>
      </c>
      <c r="U377" s="1">
        <f t="shared" ref="U377:U378" si="170">S377*T377</f>
        <v>885267</v>
      </c>
      <c r="V377" s="1">
        <f t="shared" si="162"/>
        <v>991499.04</v>
      </c>
      <c r="W377" s="42"/>
      <c r="X377" s="7">
        <v>2018</v>
      </c>
      <c r="Y377" s="8"/>
      <c r="Z377" s="43"/>
      <c r="AA377" s="43"/>
      <c r="AB377" s="43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</row>
    <row r="378" spans="1:39" ht="69.75" customHeight="1" x14ac:dyDescent="0.25">
      <c r="A378" s="34"/>
      <c r="B378" s="3" t="s">
        <v>1087</v>
      </c>
      <c r="C378" s="9" t="s">
        <v>36</v>
      </c>
      <c r="D378" s="9" t="s">
        <v>586</v>
      </c>
      <c r="E378" s="9" t="s">
        <v>587</v>
      </c>
      <c r="F378" s="9" t="s">
        <v>1039</v>
      </c>
      <c r="G378" s="5" t="s">
        <v>648</v>
      </c>
      <c r="H378" s="9" t="s">
        <v>584</v>
      </c>
      <c r="I378" s="9">
        <v>100</v>
      </c>
      <c r="J378" s="5">
        <v>710000000</v>
      </c>
      <c r="K378" s="9" t="s">
        <v>41</v>
      </c>
      <c r="L378" s="9" t="s">
        <v>383</v>
      </c>
      <c r="M378" s="9" t="s">
        <v>42</v>
      </c>
      <c r="N378" s="9" t="s">
        <v>43</v>
      </c>
      <c r="O378" s="10" t="s">
        <v>439</v>
      </c>
      <c r="P378" s="9" t="s">
        <v>301</v>
      </c>
      <c r="Q378" s="9">
        <v>796</v>
      </c>
      <c r="R378" s="9" t="s">
        <v>54</v>
      </c>
      <c r="S378" s="14">
        <v>1</v>
      </c>
      <c r="T378" s="1">
        <v>138392</v>
      </c>
      <c r="U378" s="1">
        <f t="shared" si="170"/>
        <v>138392</v>
      </c>
      <c r="V378" s="1">
        <f t="shared" si="162"/>
        <v>154999.04000000001</v>
      </c>
      <c r="W378" s="42"/>
      <c r="X378" s="7">
        <v>2018</v>
      </c>
      <c r="Y378" s="8"/>
      <c r="Z378" s="43"/>
      <c r="AA378" s="43"/>
      <c r="AB378" s="43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</row>
    <row r="379" spans="1:39" ht="74.25" customHeight="1" x14ac:dyDescent="0.25">
      <c r="A379" s="34"/>
      <c r="B379" s="9" t="s">
        <v>1094</v>
      </c>
      <c r="C379" s="9" t="s">
        <v>36</v>
      </c>
      <c r="D379" s="9" t="s">
        <v>586</v>
      </c>
      <c r="E379" s="9" t="s">
        <v>587</v>
      </c>
      <c r="F379" s="9" t="s">
        <v>1039</v>
      </c>
      <c r="G379" s="5" t="s">
        <v>650</v>
      </c>
      <c r="H379" s="9" t="s">
        <v>584</v>
      </c>
      <c r="I379" s="9">
        <v>100</v>
      </c>
      <c r="J379" s="5">
        <v>710000000</v>
      </c>
      <c r="K379" s="9" t="s">
        <v>41</v>
      </c>
      <c r="L379" s="9" t="s">
        <v>1103</v>
      </c>
      <c r="M379" s="9" t="s">
        <v>42</v>
      </c>
      <c r="N379" s="9" t="s">
        <v>43</v>
      </c>
      <c r="O379" s="10" t="s">
        <v>439</v>
      </c>
      <c r="P379" s="9" t="s">
        <v>301</v>
      </c>
      <c r="Q379" s="9">
        <v>796</v>
      </c>
      <c r="R379" s="9" t="s">
        <v>54</v>
      </c>
      <c r="S379" s="14">
        <v>1</v>
      </c>
      <c r="T379" s="1">
        <v>464285</v>
      </c>
      <c r="U379" s="1">
        <v>0</v>
      </c>
      <c r="V379" s="1">
        <f t="shared" si="162"/>
        <v>0</v>
      </c>
      <c r="W379" s="42"/>
      <c r="X379" s="7">
        <v>2018</v>
      </c>
      <c r="Y379" s="8" t="s">
        <v>835</v>
      </c>
      <c r="Z379" s="43"/>
      <c r="AA379" s="43"/>
      <c r="AB379" s="43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</row>
    <row r="380" spans="1:39" ht="74.25" customHeight="1" x14ac:dyDescent="0.25">
      <c r="A380" s="34"/>
      <c r="B380" s="9" t="s">
        <v>1156</v>
      </c>
      <c r="C380" s="9" t="s">
        <v>36</v>
      </c>
      <c r="D380" s="9" t="s">
        <v>586</v>
      </c>
      <c r="E380" s="9" t="s">
        <v>587</v>
      </c>
      <c r="F380" s="9" t="s">
        <v>1039</v>
      </c>
      <c r="G380" s="5" t="s">
        <v>650</v>
      </c>
      <c r="H380" s="9" t="s">
        <v>584</v>
      </c>
      <c r="I380" s="9">
        <v>100</v>
      </c>
      <c r="J380" s="5">
        <v>710000000</v>
      </c>
      <c r="K380" s="9" t="s">
        <v>41</v>
      </c>
      <c r="L380" s="9" t="s">
        <v>1124</v>
      </c>
      <c r="M380" s="9" t="s">
        <v>42</v>
      </c>
      <c r="N380" s="9" t="s">
        <v>43</v>
      </c>
      <c r="O380" s="10" t="s">
        <v>439</v>
      </c>
      <c r="P380" s="9" t="s">
        <v>301</v>
      </c>
      <c r="Q380" s="9">
        <v>796</v>
      </c>
      <c r="R380" s="9" t="s">
        <v>54</v>
      </c>
      <c r="S380" s="14">
        <v>1</v>
      </c>
      <c r="T380" s="1">
        <v>464285</v>
      </c>
      <c r="U380" s="1">
        <f t="shared" ref="U380" si="171">S380*T380</f>
        <v>464285</v>
      </c>
      <c r="V380" s="1">
        <f t="shared" ref="V380" si="172">U380+(U380*12%)</f>
        <v>519999.2</v>
      </c>
      <c r="W380" s="42"/>
      <c r="X380" s="7">
        <v>2018</v>
      </c>
      <c r="Y380" s="8"/>
      <c r="Z380" s="43"/>
      <c r="AA380" s="43"/>
      <c r="AB380" s="43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</row>
    <row r="381" spans="1:39" ht="60.75" customHeight="1" x14ac:dyDescent="0.25">
      <c r="A381" s="34"/>
      <c r="B381" s="9" t="s">
        <v>1117</v>
      </c>
      <c r="C381" s="9" t="s">
        <v>36</v>
      </c>
      <c r="D381" s="9" t="s">
        <v>1020</v>
      </c>
      <c r="E381" s="9" t="s">
        <v>560</v>
      </c>
      <c r="F381" s="9" t="s">
        <v>1021</v>
      </c>
      <c r="G381" s="9"/>
      <c r="H381" s="9" t="s">
        <v>40</v>
      </c>
      <c r="I381" s="9">
        <v>0</v>
      </c>
      <c r="J381" s="5">
        <v>710000000</v>
      </c>
      <c r="K381" s="9" t="s">
        <v>41</v>
      </c>
      <c r="L381" s="9" t="s">
        <v>657</v>
      </c>
      <c r="M381" s="9" t="s">
        <v>42</v>
      </c>
      <c r="N381" s="9" t="s">
        <v>43</v>
      </c>
      <c r="O381" s="10" t="s">
        <v>439</v>
      </c>
      <c r="P381" s="9" t="s">
        <v>301</v>
      </c>
      <c r="Q381" s="9">
        <v>796</v>
      </c>
      <c r="R381" s="9" t="s">
        <v>54</v>
      </c>
      <c r="S381" s="14">
        <v>1</v>
      </c>
      <c r="T381" s="1">
        <v>312500</v>
      </c>
      <c r="U381" s="1">
        <v>0</v>
      </c>
      <c r="V381" s="1">
        <f t="shared" si="162"/>
        <v>0</v>
      </c>
      <c r="W381" s="18"/>
      <c r="X381" s="16">
        <v>2018</v>
      </c>
      <c r="Y381" s="8" t="s">
        <v>835</v>
      </c>
      <c r="Z381" s="43"/>
      <c r="AA381" s="43"/>
      <c r="AB381" s="43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</row>
    <row r="382" spans="1:39" ht="60.75" customHeight="1" x14ac:dyDescent="0.25">
      <c r="A382" s="34"/>
      <c r="B382" s="9" t="s">
        <v>1147</v>
      </c>
      <c r="C382" s="9" t="s">
        <v>36</v>
      </c>
      <c r="D382" s="9" t="s">
        <v>1020</v>
      </c>
      <c r="E382" s="9" t="s">
        <v>560</v>
      </c>
      <c r="F382" s="9" t="s">
        <v>1021</v>
      </c>
      <c r="G382" s="9"/>
      <c r="H382" s="9" t="s">
        <v>40</v>
      </c>
      <c r="I382" s="9">
        <v>0</v>
      </c>
      <c r="J382" s="5">
        <v>710000000</v>
      </c>
      <c r="K382" s="9" t="s">
        <v>41</v>
      </c>
      <c r="L382" s="9" t="s">
        <v>1124</v>
      </c>
      <c r="M382" s="9" t="s">
        <v>42</v>
      </c>
      <c r="N382" s="9" t="s">
        <v>43</v>
      </c>
      <c r="O382" s="10" t="s">
        <v>439</v>
      </c>
      <c r="P382" s="9" t="s">
        <v>301</v>
      </c>
      <c r="Q382" s="9">
        <v>796</v>
      </c>
      <c r="R382" s="9" t="s">
        <v>54</v>
      </c>
      <c r="S382" s="14">
        <v>1</v>
      </c>
      <c r="T382" s="1">
        <v>312500</v>
      </c>
      <c r="U382" s="1">
        <f t="shared" ref="U382:U383" si="173">S382*T382</f>
        <v>312500</v>
      </c>
      <c r="V382" s="1">
        <f t="shared" ref="V382:V383" si="174">U382+(U382*12%)</f>
        <v>350000</v>
      </c>
      <c r="W382" s="18"/>
      <c r="X382" s="16">
        <v>2018</v>
      </c>
      <c r="Y382" s="8"/>
      <c r="Z382" s="43"/>
      <c r="AA382" s="43"/>
      <c r="AB382" s="43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</row>
    <row r="383" spans="1:39" ht="60.75" customHeight="1" x14ac:dyDescent="0.25">
      <c r="A383" s="34"/>
      <c r="B383" s="9" t="s">
        <v>1181</v>
      </c>
      <c r="C383" s="9" t="s">
        <v>36</v>
      </c>
      <c r="D383" s="9" t="s">
        <v>1182</v>
      </c>
      <c r="E383" s="9" t="s">
        <v>520</v>
      </c>
      <c r="F383" s="9" t="s">
        <v>1183</v>
      </c>
      <c r="G383" s="9" t="s">
        <v>1183</v>
      </c>
      <c r="H383" s="9" t="s">
        <v>438</v>
      </c>
      <c r="I383" s="9">
        <v>0</v>
      </c>
      <c r="J383" s="5">
        <v>710000000</v>
      </c>
      <c r="K383" s="9" t="s">
        <v>1178</v>
      </c>
      <c r="L383" s="9" t="s">
        <v>1180</v>
      </c>
      <c r="M383" s="9" t="s">
        <v>42</v>
      </c>
      <c r="N383" s="9" t="s">
        <v>43</v>
      </c>
      <c r="O383" s="10" t="s">
        <v>439</v>
      </c>
      <c r="P383" s="9" t="s">
        <v>804</v>
      </c>
      <c r="Q383" s="9">
        <v>796</v>
      </c>
      <c r="R383" s="9" t="s">
        <v>54</v>
      </c>
      <c r="S383" s="14">
        <v>20</v>
      </c>
      <c r="T383" s="1">
        <v>92991</v>
      </c>
      <c r="U383" s="1">
        <f t="shared" si="173"/>
        <v>1859820</v>
      </c>
      <c r="V383" s="1">
        <f t="shared" si="174"/>
        <v>2082998.4</v>
      </c>
      <c r="W383" s="16" t="s">
        <v>805</v>
      </c>
      <c r="X383" s="16">
        <v>2018</v>
      </c>
      <c r="Y383" s="8"/>
      <c r="Z383" s="43"/>
      <c r="AA383" s="43"/>
      <c r="AB383" s="43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</row>
    <row r="384" spans="1:39" ht="21" customHeight="1" x14ac:dyDescent="0.25">
      <c r="A384" s="34"/>
      <c r="B384" s="65" t="s">
        <v>782</v>
      </c>
      <c r="C384" s="66"/>
      <c r="D384" s="44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27"/>
      <c r="U384" s="28">
        <f>SUM(U14:U383)</f>
        <v>80960226.535714284</v>
      </c>
      <c r="V384" s="29">
        <f>SUM(V14:V383)</f>
        <v>90675453.720000058</v>
      </c>
      <c r="W384" s="45"/>
      <c r="X384" s="41"/>
      <c r="Y384" s="8"/>
      <c r="Z384" s="43"/>
      <c r="AA384" s="43"/>
      <c r="AB384" s="43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</row>
    <row r="385" spans="1:39" ht="18.75" customHeight="1" x14ac:dyDescent="0.25">
      <c r="A385" s="34"/>
      <c r="B385" s="65" t="s">
        <v>27</v>
      </c>
      <c r="C385" s="66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8"/>
      <c r="U385" s="37"/>
      <c r="V385" s="39"/>
      <c r="W385" s="39"/>
      <c r="X385" s="40"/>
      <c r="Y385" s="8"/>
      <c r="Z385" s="43"/>
      <c r="AA385" s="43"/>
      <c r="AB385" s="43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</row>
    <row r="386" spans="1:39" ht="51" x14ac:dyDescent="0.25">
      <c r="A386" s="34"/>
      <c r="B386" s="3" t="s">
        <v>833</v>
      </c>
      <c r="C386" s="9" t="s">
        <v>36</v>
      </c>
      <c r="D386" s="12" t="s">
        <v>670</v>
      </c>
      <c r="E386" s="5" t="s">
        <v>671</v>
      </c>
      <c r="F386" s="5" t="s">
        <v>671</v>
      </c>
      <c r="G386" s="9"/>
      <c r="H386" s="9" t="s">
        <v>40</v>
      </c>
      <c r="I386" s="9">
        <v>100</v>
      </c>
      <c r="J386" s="5">
        <v>710000000</v>
      </c>
      <c r="K386" s="9" t="s">
        <v>41</v>
      </c>
      <c r="L386" s="9" t="s">
        <v>383</v>
      </c>
      <c r="M386" s="9" t="s">
        <v>42</v>
      </c>
      <c r="N386" s="5"/>
      <c r="O386" s="10" t="s">
        <v>673</v>
      </c>
      <c r="P386" s="9" t="s">
        <v>301</v>
      </c>
      <c r="Q386" s="3"/>
      <c r="R386" s="9" t="s">
        <v>1114</v>
      </c>
      <c r="S386" s="14">
        <v>1</v>
      </c>
      <c r="T386" s="1">
        <v>96725</v>
      </c>
      <c r="U386" s="1">
        <f t="shared" ref="U386" si="175">S386*T386</f>
        <v>96725</v>
      </c>
      <c r="V386" s="2">
        <f t="shared" ref="V386" si="176">U386+(U386*12%)</f>
        <v>108332</v>
      </c>
      <c r="W386" s="9"/>
      <c r="X386" s="7">
        <v>2018</v>
      </c>
      <c r="Y386" s="8"/>
      <c r="Z386" s="43"/>
      <c r="AA386" s="43"/>
      <c r="AB386" s="43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</row>
    <row r="387" spans="1:39" ht="15.75" customHeight="1" x14ac:dyDescent="0.25">
      <c r="A387" s="34"/>
      <c r="B387" s="65" t="s">
        <v>783</v>
      </c>
      <c r="C387" s="66"/>
      <c r="D387" s="44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27"/>
      <c r="U387" s="28">
        <f>SUM(U386)</f>
        <v>96725</v>
      </c>
      <c r="V387" s="29">
        <f>SUM(V386)</f>
        <v>108332</v>
      </c>
      <c r="W387" s="45"/>
      <c r="X387" s="41"/>
      <c r="Y387" s="8"/>
      <c r="Z387" s="43"/>
      <c r="AA387" s="43"/>
      <c r="AB387" s="43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</row>
    <row r="388" spans="1:39" ht="12.75" customHeight="1" x14ac:dyDescent="0.25">
      <c r="A388" s="34"/>
      <c r="B388" s="65" t="s">
        <v>28</v>
      </c>
      <c r="C388" s="66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8"/>
      <c r="U388" s="37"/>
      <c r="V388" s="39"/>
      <c r="W388" s="39"/>
      <c r="X388" s="40"/>
      <c r="Y388" s="8"/>
      <c r="Z388" s="43"/>
      <c r="AA388" s="43"/>
      <c r="AB388" s="43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</row>
    <row r="389" spans="1:39" ht="150" customHeight="1" x14ac:dyDescent="0.25">
      <c r="A389" s="34"/>
      <c r="B389" s="3" t="s">
        <v>29</v>
      </c>
      <c r="C389" s="3" t="s">
        <v>36</v>
      </c>
      <c r="D389" s="3" t="s">
        <v>592</v>
      </c>
      <c r="E389" s="5" t="s">
        <v>593</v>
      </c>
      <c r="F389" s="5" t="s">
        <v>594</v>
      </c>
      <c r="G389" s="5" t="s">
        <v>593</v>
      </c>
      <c r="H389" s="3" t="s">
        <v>40</v>
      </c>
      <c r="I389" s="3">
        <v>100</v>
      </c>
      <c r="J389" s="5">
        <v>710000000</v>
      </c>
      <c r="K389" s="3" t="s">
        <v>41</v>
      </c>
      <c r="L389" s="5" t="s">
        <v>721</v>
      </c>
      <c r="M389" s="3" t="s">
        <v>42</v>
      </c>
      <c r="N389" s="5"/>
      <c r="O389" s="10" t="s">
        <v>300</v>
      </c>
      <c r="P389" s="9" t="s">
        <v>301</v>
      </c>
      <c r="Q389" s="3"/>
      <c r="R389" s="3" t="s">
        <v>595</v>
      </c>
      <c r="S389" s="15">
        <v>1</v>
      </c>
      <c r="T389" s="1">
        <f>172000-(172000*12/112)</f>
        <v>153571.42857142858</v>
      </c>
      <c r="U389" s="1">
        <f t="shared" ref="U389:U391" si="177">S389*T389</f>
        <v>153571.42857142858</v>
      </c>
      <c r="V389" s="2">
        <f t="shared" ref="V389:V395" si="178">U389+(U389*12%)</f>
        <v>172000</v>
      </c>
      <c r="W389" s="7"/>
      <c r="X389" s="7">
        <v>2018</v>
      </c>
      <c r="Y389" s="8" t="s">
        <v>24</v>
      </c>
      <c r="Z389" s="43"/>
      <c r="AA389" s="43"/>
      <c r="AB389" s="43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</row>
    <row r="390" spans="1:39" ht="204" customHeight="1" x14ac:dyDescent="0.25">
      <c r="A390" s="34"/>
      <c r="B390" s="3" t="s">
        <v>30</v>
      </c>
      <c r="C390" s="3" t="s">
        <v>36</v>
      </c>
      <c r="D390" s="3" t="s">
        <v>596</v>
      </c>
      <c r="E390" s="3" t="s">
        <v>597</v>
      </c>
      <c r="F390" s="3" t="s">
        <v>597</v>
      </c>
      <c r="G390" s="3"/>
      <c r="H390" s="3" t="s">
        <v>40</v>
      </c>
      <c r="I390" s="3">
        <v>100</v>
      </c>
      <c r="J390" s="5">
        <v>710000000</v>
      </c>
      <c r="K390" s="3" t="s">
        <v>41</v>
      </c>
      <c r="L390" s="5" t="s">
        <v>721</v>
      </c>
      <c r="M390" s="3" t="s">
        <v>42</v>
      </c>
      <c r="N390" s="5"/>
      <c r="O390" s="10" t="s">
        <v>728</v>
      </c>
      <c r="P390" s="3" t="s">
        <v>726</v>
      </c>
      <c r="Q390" s="3"/>
      <c r="R390" s="3" t="s">
        <v>595</v>
      </c>
      <c r="S390" s="15">
        <v>1</v>
      </c>
      <c r="T390" s="1">
        <f>983000-(983000*12/112)</f>
        <v>877678.57142857148</v>
      </c>
      <c r="U390" s="1">
        <f t="shared" si="177"/>
        <v>877678.57142857148</v>
      </c>
      <c r="V390" s="2">
        <f t="shared" si="178"/>
        <v>983000</v>
      </c>
      <c r="W390" s="7"/>
      <c r="X390" s="7">
        <v>2018</v>
      </c>
      <c r="Y390" s="8" t="s">
        <v>24</v>
      </c>
      <c r="Z390" s="43"/>
      <c r="AA390" s="43"/>
      <c r="AB390" s="43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</row>
    <row r="391" spans="1:39" ht="59.25" customHeight="1" x14ac:dyDescent="0.25">
      <c r="A391" s="34"/>
      <c r="B391" s="9" t="s">
        <v>31</v>
      </c>
      <c r="C391" s="3" t="s">
        <v>36</v>
      </c>
      <c r="D391" s="9" t="s">
        <v>598</v>
      </c>
      <c r="E391" s="9" t="s">
        <v>795</v>
      </c>
      <c r="F391" s="9" t="s">
        <v>599</v>
      </c>
      <c r="G391" s="9"/>
      <c r="H391" s="9" t="s">
        <v>40</v>
      </c>
      <c r="I391" s="9">
        <v>100</v>
      </c>
      <c r="J391" s="5">
        <v>710000000</v>
      </c>
      <c r="K391" s="9" t="s">
        <v>41</v>
      </c>
      <c r="L391" s="5" t="s">
        <v>721</v>
      </c>
      <c r="M391" s="9" t="s">
        <v>42</v>
      </c>
      <c r="N391" s="5"/>
      <c r="O391" s="3" t="s">
        <v>727</v>
      </c>
      <c r="P391" s="9" t="s">
        <v>301</v>
      </c>
      <c r="Q391" s="9"/>
      <c r="R391" s="9" t="s">
        <v>595</v>
      </c>
      <c r="S391" s="14">
        <v>1</v>
      </c>
      <c r="T391" s="1">
        <f>750000-(750000*12/112)</f>
        <v>669642.85714285716</v>
      </c>
      <c r="U391" s="1">
        <f t="shared" si="177"/>
        <v>669642.85714285716</v>
      </c>
      <c r="V391" s="2">
        <f t="shared" si="178"/>
        <v>750000</v>
      </c>
      <c r="W391" s="9"/>
      <c r="X391" s="7">
        <v>2018</v>
      </c>
      <c r="Y391" s="8"/>
      <c r="Z391" s="43"/>
      <c r="AA391" s="43"/>
      <c r="AB391" s="43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</row>
    <row r="392" spans="1:39" ht="89.25" x14ac:dyDescent="0.25">
      <c r="A392" s="34"/>
      <c r="B392" s="17" t="s">
        <v>600</v>
      </c>
      <c r="C392" s="11" t="s">
        <v>36</v>
      </c>
      <c r="D392" s="17" t="s">
        <v>598</v>
      </c>
      <c r="E392" s="17" t="s">
        <v>795</v>
      </c>
      <c r="F392" s="9" t="s">
        <v>1097</v>
      </c>
      <c r="G392" s="9"/>
      <c r="H392" s="9" t="s">
        <v>40</v>
      </c>
      <c r="I392" s="9">
        <v>100</v>
      </c>
      <c r="J392" s="5">
        <v>710000000</v>
      </c>
      <c r="K392" s="9" t="s">
        <v>41</v>
      </c>
      <c r="L392" s="5" t="s">
        <v>721</v>
      </c>
      <c r="M392" s="9" t="s">
        <v>42</v>
      </c>
      <c r="N392" s="5"/>
      <c r="O392" s="3" t="s">
        <v>727</v>
      </c>
      <c r="P392" s="9" t="s">
        <v>301</v>
      </c>
      <c r="Q392" s="9"/>
      <c r="R392" s="9" t="s">
        <v>595</v>
      </c>
      <c r="S392" s="14">
        <v>1</v>
      </c>
      <c r="T392" s="1">
        <f>900000-(900000*12/112)</f>
        <v>803571.42857142852</v>
      </c>
      <c r="U392" s="1">
        <v>0</v>
      </c>
      <c r="V392" s="2">
        <f t="shared" si="178"/>
        <v>0</v>
      </c>
      <c r="W392" s="9"/>
      <c r="X392" s="7">
        <v>2018</v>
      </c>
      <c r="Y392" s="8" t="s">
        <v>736</v>
      </c>
      <c r="Z392" s="43"/>
      <c r="AA392" s="43"/>
      <c r="AB392" s="43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</row>
    <row r="393" spans="1:39" ht="96" customHeight="1" x14ac:dyDescent="0.25">
      <c r="A393" s="34"/>
      <c r="B393" s="17" t="s">
        <v>731</v>
      </c>
      <c r="C393" s="9" t="s">
        <v>36</v>
      </c>
      <c r="D393" s="17" t="s">
        <v>598</v>
      </c>
      <c r="E393" s="17" t="s">
        <v>795</v>
      </c>
      <c r="F393" s="9" t="s">
        <v>1097</v>
      </c>
      <c r="G393" s="9"/>
      <c r="H393" s="9" t="s">
        <v>40</v>
      </c>
      <c r="I393" s="9">
        <v>100</v>
      </c>
      <c r="J393" s="5">
        <v>710000000</v>
      </c>
      <c r="K393" s="9" t="s">
        <v>41</v>
      </c>
      <c r="L393" s="5" t="s">
        <v>721</v>
      </c>
      <c r="M393" s="9" t="s">
        <v>42</v>
      </c>
      <c r="N393" s="5"/>
      <c r="O393" s="3" t="s">
        <v>727</v>
      </c>
      <c r="P393" s="9" t="s">
        <v>301</v>
      </c>
      <c r="Q393" s="9"/>
      <c r="R393" s="9" t="s">
        <v>595</v>
      </c>
      <c r="S393" s="14">
        <v>1</v>
      </c>
      <c r="T393" s="1">
        <f>300000-(300000*12/112)</f>
        <v>267857.14285714284</v>
      </c>
      <c r="U393" s="1">
        <f t="shared" ref="U393" si="179">S393*T393</f>
        <v>267857.14285714284</v>
      </c>
      <c r="V393" s="2">
        <f t="shared" si="178"/>
        <v>300000</v>
      </c>
      <c r="W393" s="9"/>
      <c r="X393" s="7">
        <v>2018</v>
      </c>
      <c r="Y393" s="8"/>
      <c r="Z393" s="43"/>
      <c r="AA393" s="43"/>
      <c r="AB393" s="43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</row>
    <row r="394" spans="1:39" ht="51" x14ac:dyDescent="0.25">
      <c r="A394" s="34"/>
      <c r="B394" s="9" t="s">
        <v>601</v>
      </c>
      <c r="C394" s="9" t="s">
        <v>36</v>
      </c>
      <c r="D394" s="9" t="s">
        <v>602</v>
      </c>
      <c r="E394" s="5" t="s">
        <v>603</v>
      </c>
      <c r="F394" s="5" t="s">
        <v>604</v>
      </c>
      <c r="G394" s="42"/>
      <c r="H394" s="9" t="s">
        <v>40</v>
      </c>
      <c r="I394" s="9">
        <v>100</v>
      </c>
      <c r="J394" s="5">
        <v>710000000</v>
      </c>
      <c r="K394" s="9" t="s">
        <v>41</v>
      </c>
      <c r="L394" s="5" t="s">
        <v>721</v>
      </c>
      <c r="M394" s="9" t="s">
        <v>42</v>
      </c>
      <c r="N394" s="5"/>
      <c r="O394" s="10" t="s">
        <v>300</v>
      </c>
      <c r="P394" s="9" t="s">
        <v>301</v>
      </c>
      <c r="Q394" s="42"/>
      <c r="R394" s="9" t="s">
        <v>595</v>
      </c>
      <c r="S394" s="14">
        <v>1</v>
      </c>
      <c r="T394" s="1">
        <f>45000-(45000*12/112)</f>
        <v>40178.571428571428</v>
      </c>
      <c r="U394" s="1">
        <v>0</v>
      </c>
      <c r="V394" s="2">
        <f t="shared" si="178"/>
        <v>0</v>
      </c>
      <c r="W394" s="42"/>
      <c r="X394" s="7">
        <v>2018</v>
      </c>
      <c r="Y394" s="8" t="s">
        <v>709</v>
      </c>
      <c r="Z394" s="43"/>
      <c r="AA394" s="43"/>
      <c r="AB394" s="43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</row>
    <row r="395" spans="1:39" ht="51" x14ac:dyDescent="0.25">
      <c r="A395" s="34"/>
      <c r="B395" s="9" t="s">
        <v>605</v>
      </c>
      <c r="C395" s="9" t="s">
        <v>36</v>
      </c>
      <c r="D395" s="9" t="s">
        <v>606</v>
      </c>
      <c r="E395" s="5" t="s">
        <v>607</v>
      </c>
      <c r="F395" s="5" t="s">
        <v>608</v>
      </c>
      <c r="G395" s="42"/>
      <c r="H395" s="9" t="s">
        <v>40</v>
      </c>
      <c r="I395" s="9">
        <v>100</v>
      </c>
      <c r="J395" s="5">
        <v>710000000</v>
      </c>
      <c r="K395" s="9" t="s">
        <v>41</v>
      </c>
      <c r="L395" s="5" t="s">
        <v>721</v>
      </c>
      <c r="M395" s="9" t="s">
        <v>42</v>
      </c>
      <c r="N395" s="5"/>
      <c r="O395" s="10" t="s">
        <v>300</v>
      </c>
      <c r="P395" s="9" t="s">
        <v>301</v>
      </c>
      <c r="Q395" s="42"/>
      <c r="R395" s="9" t="s">
        <v>595</v>
      </c>
      <c r="S395" s="14">
        <v>1</v>
      </c>
      <c r="T395" s="1">
        <f>179250-(179250*12/112)</f>
        <v>160044.64285714287</v>
      </c>
      <c r="U395" s="1">
        <f t="shared" ref="U395" si="180">S395*T395</f>
        <v>160044.64285714287</v>
      </c>
      <c r="V395" s="2">
        <f t="shared" si="178"/>
        <v>179250</v>
      </c>
      <c r="W395" s="42"/>
      <c r="X395" s="7">
        <v>2018</v>
      </c>
      <c r="Y395" s="8"/>
      <c r="Z395" s="43"/>
      <c r="AA395" s="43"/>
      <c r="AB395" s="43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</row>
    <row r="396" spans="1:39" ht="51" x14ac:dyDescent="0.25">
      <c r="B396" s="9" t="s">
        <v>609</v>
      </c>
      <c r="C396" s="9" t="s">
        <v>36</v>
      </c>
      <c r="D396" s="9" t="s">
        <v>610</v>
      </c>
      <c r="E396" s="5" t="s">
        <v>611</v>
      </c>
      <c r="F396" s="5" t="s">
        <v>612</v>
      </c>
      <c r="G396" s="42"/>
      <c r="H396" s="9" t="s">
        <v>40</v>
      </c>
      <c r="I396" s="9">
        <v>100</v>
      </c>
      <c r="J396" s="5">
        <v>710000000</v>
      </c>
      <c r="K396" s="9" t="s">
        <v>41</v>
      </c>
      <c r="L396" s="5" t="s">
        <v>721</v>
      </c>
      <c r="M396" s="9" t="s">
        <v>42</v>
      </c>
      <c r="N396" s="5"/>
      <c r="O396" s="10" t="s">
        <v>300</v>
      </c>
      <c r="P396" s="9" t="s">
        <v>301</v>
      </c>
      <c r="Q396" s="42"/>
      <c r="R396" s="9" t="s">
        <v>595</v>
      </c>
      <c r="S396" s="14">
        <v>1</v>
      </c>
      <c r="T396" s="1">
        <f>28000-(28000*12/112)</f>
        <v>25000</v>
      </c>
      <c r="U396" s="1">
        <v>0</v>
      </c>
      <c r="V396" s="2">
        <f>U396+(U396*12%)</f>
        <v>0</v>
      </c>
      <c r="W396" s="42"/>
      <c r="X396" s="7">
        <v>2018</v>
      </c>
      <c r="Y396" s="8" t="s">
        <v>709</v>
      </c>
    </row>
    <row r="397" spans="1:39" ht="51" x14ac:dyDescent="0.25">
      <c r="B397" s="9" t="s">
        <v>613</v>
      </c>
      <c r="C397" s="9" t="s">
        <v>36</v>
      </c>
      <c r="D397" s="9" t="s">
        <v>614</v>
      </c>
      <c r="E397" s="5" t="s">
        <v>615</v>
      </c>
      <c r="F397" s="5" t="s">
        <v>616</v>
      </c>
      <c r="G397" s="42"/>
      <c r="H397" s="9" t="s">
        <v>40</v>
      </c>
      <c r="I397" s="9">
        <v>100</v>
      </c>
      <c r="J397" s="5">
        <v>710000000</v>
      </c>
      <c r="K397" s="9" t="s">
        <v>41</v>
      </c>
      <c r="L397" s="5" t="s">
        <v>721</v>
      </c>
      <c r="M397" s="9" t="s">
        <v>42</v>
      </c>
      <c r="N397" s="5"/>
      <c r="O397" s="10" t="s">
        <v>300</v>
      </c>
      <c r="P397" s="9" t="s">
        <v>301</v>
      </c>
      <c r="Q397" s="42"/>
      <c r="R397" s="9" t="s">
        <v>595</v>
      </c>
      <c r="S397" s="14">
        <v>1</v>
      </c>
      <c r="T397" s="1">
        <f>15000-(15000*12/112)</f>
        <v>13392.857142857143</v>
      </c>
      <c r="U397" s="1">
        <v>0</v>
      </c>
      <c r="V397" s="2">
        <f>U397+(U397*12%)</f>
        <v>0</v>
      </c>
      <c r="W397" s="42"/>
      <c r="X397" s="7">
        <v>2018</v>
      </c>
      <c r="Y397" s="8" t="s">
        <v>709</v>
      </c>
    </row>
    <row r="398" spans="1:39" ht="51" x14ac:dyDescent="0.25">
      <c r="B398" s="9" t="s">
        <v>784</v>
      </c>
      <c r="C398" s="9" t="s">
        <v>36</v>
      </c>
      <c r="D398" s="5" t="s">
        <v>624</v>
      </c>
      <c r="E398" s="5" t="s">
        <v>625</v>
      </c>
      <c r="F398" s="5" t="s">
        <v>626</v>
      </c>
      <c r="G398" s="42"/>
      <c r="H398" s="9" t="s">
        <v>40</v>
      </c>
      <c r="I398" s="9">
        <v>100</v>
      </c>
      <c r="J398" s="5">
        <v>710000000</v>
      </c>
      <c r="K398" s="9" t="s">
        <v>41</v>
      </c>
      <c r="L398" s="5" t="s">
        <v>721</v>
      </c>
      <c r="M398" s="9" t="s">
        <v>42</v>
      </c>
      <c r="N398" s="5"/>
      <c r="O398" s="10" t="s">
        <v>300</v>
      </c>
      <c r="P398" s="9" t="s">
        <v>301</v>
      </c>
      <c r="Q398" s="42"/>
      <c r="R398" s="9" t="s">
        <v>595</v>
      </c>
      <c r="S398" s="14">
        <v>1</v>
      </c>
      <c r="T398" s="1">
        <f>250000-(250000*12/112)</f>
        <v>223214.28571428571</v>
      </c>
      <c r="U398" s="1">
        <f t="shared" ref="U398" si="181">S398*T398</f>
        <v>223214.28571428571</v>
      </c>
      <c r="V398" s="2">
        <f t="shared" ref="V398" si="182">U398+(U398*12%)</f>
        <v>250000</v>
      </c>
      <c r="W398" s="42"/>
      <c r="X398" s="7">
        <v>2018</v>
      </c>
      <c r="Y398" s="8"/>
    </row>
    <row r="399" spans="1:39" ht="51" x14ac:dyDescent="0.25">
      <c r="B399" s="9" t="s">
        <v>785</v>
      </c>
      <c r="C399" s="9" t="s">
        <v>36</v>
      </c>
      <c r="D399" s="12" t="s">
        <v>628</v>
      </c>
      <c r="E399" s="5" t="s">
        <v>629</v>
      </c>
      <c r="F399" s="5" t="s">
        <v>630</v>
      </c>
      <c r="G399" s="9"/>
      <c r="H399" s="9" t="s">
        <v>40</v>
      </c>
      <c r="I399" s="9">
        <v>100</v>
      </c>
      <c r="J399" s="5">
        <v>710000000</v>
      </c>
      <c r="K399" s="9" t="s">
        <v>41</v>
      </c>
      <c r="L399" s="5" t="s">
        <v>721</v>
      </c>
      <c r="M399" s="9" t="s">
        <v>42</v>
      </c>
      <c r="N399" s="5"/>
      <c r="O399" s="10" t="s">
        <v>300</v>
      </c>
      <c r="P399" s="9" t="s">
        <v>301</v>
      </c>
      <c r="Q399" s="9"/>
      <c r="R399" s="9" t="s">
        <v>595</v>
      </c>
      <c r="S399" s="14">
        <v>1</v>
      </c>
      <c r="T399" s="1">
        <f>100000-(100000*12/112)</f>
        <v>89285.71428571429</v>
      </c>
      <c r="U399" s="1">
        <v>0</v>
      </c>
      <c r="V399" s="2">
        <f t="shared" ref="V399:V400" si="183">U399+(U399*12%)</f>
        <v>0</v>
      </c>
      <c r="W399" s="9"/>
      <c r="X399" s="7">
        <v>2018</v>
      </c>
      <c r="Y399" s="8" t="s">
        <v>709</v>
      </c>
    </row>
    <row r="400" spans="1:39" ht="119.25" customHeight="1" x14ac:dyDescent="0.25">
      <c r="B400" s="9" t="s">
        <v>786</v>
      </c>
      <c r="C400" s="9" t="s">
        <v>36</v>
      </c>
      <c r="D400" s="13" t="s">
        <v>737</v>
      </c>
      <c r="E400" s="5" t="s">
        <v>738</v>
      </c>
      <c r="F400" s="5" t="s">
        <v>739</v>
      </c>
      <c r="G400" s="9"/>
      <c r="H400" s="9" t="s">
        <v>40</v>
      </c>
      <c r="I400" s="9">
        <v>100</v>
      </c>
      <c r="J400" s="5">
        <v>710000000</v>
      </c>
      <c r="K400" s="9" t="s">
        <v>41</v>
      </c>
      <c r="L400" s="5" t="s">
        <v>721</v>
      </c>
      <c r="M400" s="9" t="s">
        <v>42</v>
      </c>
      <c r="N400" s="5"/>
      <c r="O400" s="10" t="s">
        <v>300</v>
      </c>
      <c r="P400" s="9" t="s">
        <v>301</v>
      </c>
      <c r="Q400" s="9"/>
      <c r="R400" s="9" t="s">
        <v>595</v>
      </c>
      <c r="S400" s="14">
        <v>1</v>
      </c>
      <c r="T400" s="1">
        <f>250000-(250000*12/112)</f>
        <v>223214.28571428571</v>
      </c>
      <c r="U400" s="1">
        <v>0</v>
      </c>
      <c r="V400" s="2">
        <f t="shared" si="183"/>
        <v>0</v>
      </c>
      <c r="W400" s="9"/>
      <c r="X400" s="7">
        <v>2018</v>
      </c>
      <c r="Y400" s="8" t="s">
        <v>709</v>
      </c>
    </row>
    <row r="401" spans="1:39" ht="63.75" x14ac:dyDescent="0.25">
      <c r="B401" s="9" t="s">
        <v>787</v>
      </c>
      <c r="C401" s="9" t="s">
        <v>36</v>
      </c>
      <c r="D401" s="4" t="s">
        <v>695</v>
      </c>
      <c r="E401" s="5" t="s">
        <v>696</v>
      </c>
      <c r="F401" s="5" t="s">
        <v>696</v>
      </c>
      <c r="G401" s="9"/>
      <c r="H401" s="9" t="s">
        <v>40</v>
      </c>
      <c r="I401" s="9">
        <v>100</v>
      </c>
      <c r="J401" s="5">
        <v>710000000</v>
      </c>
      <c r="K401" s="9" t="s">
        <v>41</v>
      </c>
      <c r="L401" s="5" t="s">
        <v>721</v>
      </c>
      <c r="M401" s="9" t="s">
        <v>42</v>
      </c>
      <c r="N401" s="5"/>
      <c r="O401" s="6" t="s">
        <v>725</v>
      </c>
      <c r="P401" s="9" t="s">
        <v>301</v>
      </c>
      <c r="Q401" s="9"/>
      <c r="R401" s="9" t="s">
        <v>595</v>
      </c>
      <c r="S401" s="14">
        <v>1</v>
      </c>
      <c r="T401" s="1">
        <f>120000-(120000*12/112)</f>
        <v>107142.85714285714</v>
      </c>
      <c r="U401" s="1">
        <f t="shared" ref="U401" si="184">S401*T401</f>
        <v>107142.85714285714</v>
      </c>
      <c r="V401" s="2">
        <f>U401+(U401*12%)</f>
        <v>120000</v>
      </c>
      <c r="W401" s="9"/>
      <c r="X401" s="7">
        <v>2018</v>
      </c>
      <c r="Y401" s="8"/>
    </row>
    <row r="402" spans="1:39" ht="51" x14ac:dyDescent="0.25">
      <c r="B402" s="9" t="s">
        <v>623</v>
      </c>
      <c r="C402" s="9" t="s">
        <v>36</v>
      </c>
      <c r="D402" s="4" t="s">
        <v>691</v>
      </c>
      <c r="E402" s="5" t="s">
        <v>692</v>
      </c>
      <c r="F402" s="5" t="s">
        <v>729</v>
      </c>
      <c r="G402" s="9"/>
      <c r="H402" s="9" t="s">
        <v>40</v>
      </c>
      <c r="I402" s="9">
        <v>100</v>
      </c>
      <c r="J402" s="5">
        <v>710000000</v>
      </c>
      <c r="K402" s="9" t="s">
        <v>41</v>
      </c>
      <c r="L402" s="5" t="s">
        <v>721</v>
      </c>
      <c r="M402" s="9" t="s">
        <v>42</v>
      </c>
      <c r="N402" s="5"/>
      <c r="O402" s="6" t="s">
        <v>730</v>
      </c>
      <c r="P402" s="9" t="s">
        <v>301</v>
      </c>
      <c r="Q402" s="9"/>
      <c r="R402" s="9" t="s">
        <v>595</v>
      </c>
      <c r="S402" s="14">
        <v>1</v>
      </c>
      <c r="T402" s="1">
        <f>7291200-(7291200*12/112)</f>
        <v>6510000</v>
      </c>
      <c r="U402" s="1">
        <v>0</v>
      </c>
      <c r="V402" s="2">
        <f>U402+(U402*12%)</f>
        <v>0</v>
      </c>
      <c r="W402" s="9"/>
      <c r="X402" s="7">
        <v>2018</v>
      </c>
      <c r="Y402" s="8" t="s">
        <v>736</v>
      </c>
    </row>
    <row r="403" spans="1:39" ht="51" x14ac:dyDescent="0.25">
      <c r="B403" s="9" t="s">
        <v>788</v>
      </c>
      <c r="C403" s="9" t="s">
        <v>36</v>
      </c>
      <c r="D403" s="4" t="s">
        <v>691</v>
      </c>
      <c r="E403" s="5" t="s">
        <v>692</v>
      </c>
      <c r="F403" s="5" t="s">
        <v>729</v>
      </c>
      <c r="G403" s="9"/>
      <c r="H403" s="9" t="s">
        <v>40</v>
      </c>
      <c r="I403" s="9">
        <v>100</v>
      </c>
      <c r="J403" s="5">
        <v>710000000</v>
      </c>
      <c r="K403" s="9" t="s">
        <v>41</v>
      </c>
      <c r="L403" s="5" t="s">
        <v>721</v>
      </c>
      <c r="M403" s="9" t="s">
        <v>42</v>
      </c>
      <c r="N403" s="5"/>
      <c r="O403" s="6" t="s">
        <v>730</v>
      </c>
      <c r="P403" s="9" t="s">
        <v>301</v>
      </c>
      <c r="Q403" s="9"/>
      <c r="R403" s="9" t="s">
        <v>595</v>
      </c>
      <c r="S403" s="14">
        <v>1</v>
      </c>
      <c r="T403" s="1">
        <f>36131205.06-(36131205.06*12/112)</f>
        <v>32260004.517857146</v>
      </c>
      <c r="U403" s="1">
        <f t="shared" ref="U403:U469" si="185">S403*T403</f>
        <v>32260004.517857146</v>
      </c>
      <c r="V403" s="2">
        <f>U403+(U403*12%)</f>
        <v>36131205.060000002</v>
      </c>
      <c r="W403" s="9"/>
      <c r="X403" s="7">
        <v>2018</v>
      </c>
      <c r="Y403" s="8"/>
    </row>
    <row r="404" spans="1:39" ht="89.25" x14ac:dyDescent="0.25">
      <c r="B404" s="9" t="s">
        <v>627</v>
      </c>
      <c r="C404" s="9" t="s">
        <v>36</v>
      </c>
      <c r="D404" s="4" t="s">
        <v>732</v>
      </c>
      <c r="E404" s="5" t="s">
        <v>733</v>
      </c>
      <c r="F404" s="5" t="s">
        <v>734</v>
      </c>
      <c r="G404" s="9"/>
      <c r="H404" s="9" t="s">
        <v>40</v>
      </c>
      <c r="I404" s="9">
        <v>100</v>
      </c>
      <c r="J404" s="5">
        <v>710000000</v>
      </c>
      <c r="K404" s="9" t="s">
        <v>41</v>
      </c>
      <c r="L404" s="5" t="s">
        <v>735</v>
      </c>
      <c r="M404" s="9" t="s">
        <v>42</v>
      </c>
      <c r="N404" s="5"/>
      <c r="O404" s="10" t="s">
        <v>300</v>
      </c>
      <c r="P404" s="9" t="s">
        <v>301</v>
      </c>
      <c r="Q404" s="9"/>
      <c r="R404" s="9" t="s">
        <v>595</v>
      </c>
      <c r="S404" s="14">
        <v>1</v>
      </c>
      <c r="T404" s="1">
        <f>947800-(947800*12/112)</f>
        <v>846250</v>
      </c>
      <c r="U404" s="1">
        <f t="shared" si="185"/>
        <v>846250</v>
      </c>
      <c r="V404" s="2">
        <f>U404+(U404*12%)</f>
        <v>947800</v>
      </c>
      <c r="W404" s="9"/>
      <c r="X404" s="7">
        <v>2018</v>
      </c>
      <c r="Y404" s="8"/>
    </row>
    <row r="405" spans="1:39" ht="152.25" customHeight="1" x14ac:dyDescent="0.25">
      <c r="A405" s="34"/>
      <c r="B405" s="3" t="s">
        <v>631</v>
      </c>
      <c r="C405" s="3" t="s">
        <v>36</v>
      </c>
      <c r="D405" s="3" t="s">
        <v>592</v>
      </c>
      <c r="E405" s="5" t="s">
        <v>593</v>
      </c>
      <c r="F405" s="5" t="s">
        <v>632</v>
      </c>
      <c r="G405" s="5"/>
      <c r="H405" s="3" t="s">
        <v>40</v>
      </c>
      <c r="I405" s="3">
        <v>100</v>
      </c>
      <c r="J405" s="5">
        <v>710000000</v>
      </c>
      <c r="K405" s="3" t="s">
        <v>41</v>
      </c>
      <c r="L405" s="9" t="s">
        <v>383</v>
      </c>
      <c r="M405" s="3" t="s">
        <v>42</v>
      </c>
      <c r="N405" s="5"/>
      <c r="O405" s="10" t="s">
        <v>300</v>
      </c>
      <c r="P405" s="9" t="s">
        <v>301</v>
      </c>
      <c r="Q405" s="3"/>
      <c r="R405" s="3" t="s">
        <v>595</v>
      </c>
      <c r="S405" s="15">
        <v>1</v>
      </c>
      <c r="T405" s="1">
        <f>804300-(804300*12/112)</f>
        <v>718125</v>
      </c>
      <c r="U405" s="1">
        <v>0</v>
      </c>
      <c r="V405" s="2">
        <f t="shared" ref="V405:V473" si="186">U405+(U405*12%)</f>
        <v>0</v>
      </c>
      <c r="W405" s="7"/>
      <c r="X405" s="7">
        <v>2018</v>
      </c>
      <c r="Y405" s="8" t="s">
        <v>992</v>
      </c>
      <c r="Z405" s="43"/>
      <c r="AA405" s="43"/>
      <c r="AB405" s="43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</row>
    <row r="406" spans="1:39" ht="152.25" customHeight="1" x14ac:dyDescent="0.25">
      <c r="A406" s="34"/>
      <c r="B406" s="3" t="s">
        <v>1042</v>
      </c>
      <c r="C406" s="3" t="s">
        <v>36</v>
      </c>
      <c r="D406" s="3" t="s">
        <v>592</v>
      </c>
      <c r="E406" s="5" t="s">
        <v>1069</v>
      </c>
      <c r="F406" s="5" t="s">
        <v>593</v>
      </c>
      <c r="G406" s="5"/>
      <c r="H406" s="3" t="s">
        <v>40</v>
      </c>
      <c r="I406" s="3">
        <v>100</v>
      </c>
      <c r="J406" s="5">
        <v>710000000</v>
      </c>
      <c r="K406" s="3" t="s">
        <v>41</v>
      </c>
      <c r="L406" s="9" t="s">
        <v>383</v>
      </c>
      <c r="M406" s="3" t="s">
        <v>42</v>
      </c>
      <c r="N406" s="5"/>
      <c r="O406" s="10" t="s">
        <v>300</v>
      </c>
      <c r="P406" s="9" t="s">
        <v>301</v>
      </c>
      <c r="Q406" s="3"/>
      <c r="R406" s="3" t="s">
        <v>595</v>
      </c>
      <c r="S406" s="15">
        <v>1</v>
      </c>
      <c r="T406" s="1">
        <f>804300-(804300*12/112)</f>
        <v>718125</v>
      </c>
      <c r="U406" s="1">
        <f t="shared" ref="U406" si="187">S406*T406</f>
        <v>718125</v>
      </c>
      <c r="V406" s="2">
        <f t="shared" ref="V406" si="188">U406+(U406*12%)</f>
        <v>804300</v>
      </c>
      <c r="W406" s="7"/>
      <c r="X406" s="7">
        <v>2018</v>
      </c>
      <c r="Y406" s="8"/>
      <c r="Z406" s="43"/>
      <c r="AA406" s="43"/>
      <c r="AB406" s="43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</row>
    <row r="407" spans="1:39" ht="201.75" customHeight="1" x14ac:dyDescent="0.25">
      <c r="A407" s="34"/>
      <c r="B407" s="52" t="s">
        <v>633</v>
      </c>
      <c r="C407" s="52" t="s">
        <v>36</v>
      </c>
      <c r="D407" s="52" t="s">
        <v>596</v>
      </c>
      <c r="E407" s="52" t="s">
        <v>597</v>
      </c>
      <c r="F407" s="52" t="s">
        <v>634</v>
      </c>
      <c r="G407" s="52"/>
      <c r="H407" s="52" t="s">
        <v>40</v>
      </c>
      <c r="I407" s="52">
        <v>100</v>
      </c>
      <c r="J407" s="5">
        <v>710000000</v>
      </c>
      <c r="K407" s="52" t="s">
        <v>41</v>
      </c>
      <c r="L407" s="5" t="s">
        <v>383</v>
      </c>
      <c r="M407" s="52" t="s">
        <v>42</v>
      </c>
      <c r="N407" s="5"/>
      <c r="O407" s="10" t="s">
        <v>300</v>
      </c>
      <c r="P407" s="52" t="s">
        <v>635</v>
      </c>
      <c r="Q407" s="52"/>
      <c r="R407" s="52" t="s">
        <v>595</v>
      </c>
      <c r="S407" s="56">
        <v>1</v>
      </c>
      <c r="T407" s="27">
        <f>819000-(819000*12/112)</f>
        <v>731250</v>
      </c>
      <c r="U407" s="27">
        <v>0</v>
      </c>
      <c r="V407" s="54">
        <f t="shared" si="186"/>
        <v>0</v>
      </c>
      <c r="W407" s="55"/>
      <c r="X407" s="55">
        <v>2018</v>
      </c>
      <c r="Y407" s="8" t="s">
        <v>1101</v>
      </c>
      <c r="Z407" s="43"/>
      <c r="AA407" s="43"/>
      <c r="AB407" s="43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</row>
    <row r="408" spans="1:39" ht="201.75" customHeight="1" x14ac:dyDescent="0.25">
      <c r="A408" s="34"/>
      <c r="B408" s="52" t="s">
        <v>1119</v>
      </c>
      <c r="C408" s="52" t="s">
        <v>36</v>
      </c>
      <c r="D408" s="52" t="s">
        <v>596</v>
      </c>
      <c r="E408" s="52" t="s">
        <v>597</v>
      </c>
      <c r="F408" s="52" t="s">
        <v>634</v>
      </c>
      <c r="G408" s="52"/>
      <c r="H408" s="52" t="s">
        <v>40</v>
      </c>
      <c r="I408" s="52">
        <v>100</v>
      </c>
      <c r="J408" s="5">
        <v>710000000</v>
      </c>
      <c r="K408" s="52" t="s">
        <v>41</v>
      </c>
      <c r="L408" s="5" t="s">
        <v>657</v>
      </c>
      <c r="M408" s="52" t="s">
        <v>42</v>
      </c>
      <c r="N408" s="5"/>
      <c r="O408" s="10" t="s">
        <v>728</v>
      </c>
      <c r="P408" s="52" t="s">
        <v>635</v>
      </c>
      <c r="Q408" s="52"/>
      <c r="R408" s="52" t="s">
        <v>595</v>
      </c>
      <c r="S408" s="56">
        <v>1</v>
      </c>
      <c r="T408" s="27">
        <f>819000-(819000*12/112)</f>
        <v>731250</v>
      </c>
      <c r="U408" s="27">
        <v>0</v>
      </c>
      <c r="V408" s="54">
        <f>U408+(U408*12%)</f>
        <v>0</v>
      </c>
      <c r="W408" s="55"/>
      <c r="X408" s="55">
        <v>2018</v>
      </c>
      <c r="Y408" s="8" t="s">
        <v>835</v>
      </c>
      <c r="Z408" s="43"/>
      <c r="AA408" s="43"/>
      <c r="AB408" s="43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</row>
    <row r="409" spans="1:39" ht="201.75" customHeight="1" x14ac:dyDescent="0.25">
      <c r="A409" s="34"/>
      <c r="B409" s="52" t="s">
        <v>1148</v>
      </c>
      <c r="C409" s="52" t="s">
        <v>36</v>
      </c>
      <c r="D409" s="52" t="s">
        <v>596</v>
      </c>
      <c r="E409" s="52" t="s">
        <v>597</v>
      </c>
      <c r="F409" s="52" t="s">
        <v>634</v>
      </c>
      <c r="G409" s="52"/>
      <c r="H409" s="52" t="s">
        <v>40</v>
      </c>
      <c r="I409" s="52">
        <v>100</v>
      </c>
      <c r="J409" s="5">
        <v>710000000</v>
      </c>
      <c r="K409" s="52" t="s">
        <v>41</v>
      </c>
      <c r="L409" s="5" t="s">
        <v>1124</v>
      </c>
      <c r="M409" s="52" t="s">
        <v>42</v>
      </c>
      <c r="N409" s="5"/>
      <c r="O409" s="10" t="s">
        <v>728</v>
      </c>
      <c r="P409" s="52" t="s">
        <v>635</v>
      </c>
      <c r="Q409" s="52"/>
      <c r="R409" s="52" t="s">
        <v>595</v>
      </c>
      <c r="S409" s="56">
        <v>1</v>
      </c>
      <c r="T409" s="27">
        <f>819000-(819000*12/112)</f>
        <v>731250</v>
      </c>
      <c r="U409" s="27">
        <f>S409*T409</f>
        <v>731250</v>
      </c>
      <c r="V409" s="54">
        <f>U409+(U409*12%)</f>
        <v>819000</v>
      </c>
      <c r="W409" s="55"/>
      <c r="X409" s="55">
        <v>2018</v>
      </c>
      <c r="Y409" s="8"/>
      <c r="Z409" s="43"/>
      <c r="AA409" s="43"/>
      <c r="AB409" s="43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</row>
    <row r="410" spans="1:39" ht="51" x14ac:dyDescent="0.25">
      <c r="A410" s="34"/>
      <c r="B410" s="3" t="s">
        <v>636</v>
      </c>
      <c r="C410" s="3" t="s">
        <v>36</v>
      </c>
      <c r="D410" s="9" t="s">
        <v>598</v>
      </c>
      <c r="E410" s="3" t="s">
        <v>802</v>
      </c>
      <c r="F410" s="9" t="s">
        <v>794</v>
      </c>
      <c r="G410" s="24"/>
      <c r="H410" s="9" t="s">
        <v>438</v>
      </c>
      <c r="I410" s="9">
        <v>100</v>
      </c>
      <c r="J410" s="5">
        <v>710000000</v>
      </c>
      <c r="K410" s="9" t="s">
        <v>41</v>
      </c>
      <c r="L410" s="9" t="s">
        <v>299</v>
      </c>
      <c r="M410" s="9" t="s">
        <v>42</v>
      </c>
      <c r="N410" s="5"/>
      <c r="O410" s="10" t="s">
        <v>300</v>
      </c>
      <c r="P410" s="9" t="s">
        <v>301</v>
      </c>
      <c r="Q410" s="3"/>
      <c r="R410" s="9" t="s">
        <v>595</v>
      </c>
      <c r="S410" s="14">
        <v>1</v>
      </c>
      <c r="T410" s="1">
        <f>7560000-(7560000*12/112)</f>
        <v>6750000</v>
      </c>
      <c r="U410" s="1">
        <f t="shared" si="185"/>
        <v>6750000</v>
      </c>
      <c r="V410" s="2">
        <f t="shared" si="186"/>
        <v>7560000</v>
      </c>
      <c r="W410" s="9"/>
      <c r="X410" s="7">
        <v>2018</v>
      </c>
      <c r="Y410" s="8"/>
      <c r="Z410" s="43"/>
      <c r="AA410" s="43"/>
      <c r="AB410" s="43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</row>
    <row r="411" spans="1:39" ht="67.5" customHeight="1" x14ac:dyDescent="0.25">
      <c r="A411" s="34"/>
      <c r="B411" s="3" t="s">
        <v>637</v>
      </c>
      <c r="C411" s="3" t="s">
        <v>36</v>
      </c>
      <c r="D411" s="9" t="s">
        <v>598</v>
      </c>
      <c r="E411" s="3" t="s">
        <v>802</v>
      </c>
      <c r="F411" s="9" t="s">
        <v>794</v>
      </c>
      <c r="G411" s="24"/>
      <c r="H411" s="9" t="s">
        <v>438</v>
      </c>
      <c r="I411" s="9">
        <v>100</v>
      </c>
      <c r="J411" s="5">
        <v>710000000</v>
      </c>
      <c r="K411" s="9" t="s">
        <v>41</v>
      </c>
      <c r="L411" s="9" t="s">
        <v>657</v>
      </c>
      <c r="M411" s="9" t="s">
        <v>42</v>
      </c>
      <c r="N411" s="5"/>
      <c r="O411" s="10" t="s">
        <v>796</v>
      </c>
      <c r="P411" s="9" t="s">
        <v>301</v>
      </c>
      <c r="Q411" s="3"/>
      <c r="R411" s="9" t="s">
        <v>595</v>
      </c>
      <c r="S411" s="14">
        <v>1</v>
      </c>
      <c r="T411" s="1">
        <v>2892857</v>
      </c>
      <c r="U411" s="1">
        <v>0</v>
      </c>
      <c r="V411" s="2">
        <f t="shared" si="186"/>
        <v>0</v>
      </c>
      <c r="W411" s="9"/>
      <c r="X411" s="7">
        <v>2018</v>
      </c>
      <c r="Y411" s="8" t="s">
        <v>835</v>
      </c>
      <c r="Z411" s="43"/>
      <c r="AA411" s="43"/>
      <c r="AB411" s="43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</row>
    <row r="412" spans="1:39" ht="67.5" customHeight="1" x14ac:dyDescent="0.25">
      <c r="A412" s="34"/>
      <c r="B412" s="3" t="s">
        <v>1149</v>
      </c>
      <c r="C412" s="3" t="s">
        <v>36</v>
      </c>
      <c r="D412" s="9" t="s">
        <v>598</v>
      </c>
      <c r="E412" s="3" t="s">
        <v>802</v>
      </c>
      <c r="F412" s="9" t="s">
        <v>794</v>
      </c>
      <c r="G412" s="24"/>
      <c r="H412" s="9" t="s">
        <v>438</v>
      </c>
      <c r="I412" s="9">
        <v>100</v>
      </c>
      <c r="J412" s="5">
        <v>710000000</v>
      </c>
      <c r="K412" s="9" t="s">
        <v>41</v>
      </c>
      <c r="L412" s="9" t="s">
        <v>1124</v>
      </c>
      <c r="M412" s="9" t="s">
        <v>42</v>
      </c>
      <c r="N412" s="5"/>
      <c r="O412" s="10" t="s">
        <v>796</v>
      </c>
      <c r="P412" s="9" t="s">
        <v>301</v>
      </c>
      <c r="Q412" s="3"/>
      <c r="R412" s="9" t="s">
        <v>595</v>
      </c>
      <c r="S412" s="14">
        <v>1</v>
      </c>
      <c r="T412" s="1">
        <v>2892857</v>
      </c>
      <c r="U412" s="1">
        <f t="shared" ref="U412" si="189">S412*T412</f>
        <v>2892857</v>
      </c>
      <c r="V412" s="2">
        <f t="shared" ref="V412" si="190">U412+(U412*12%)</f>
        <v>3239999.84</v>
      </c>
      <c r="W412" s="9"/>
      <c r="X412" s="7">
        <v>2018</v>
      </c>
      <c r="Y412" s="8"/>
      <c r="Z412" s="43"/>
      <c r="AA412" s="43"/>
      <c r="AB412" s="43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</row>
    <row r="413" spans="1:39" ht="54.75" customHeight="1" x14ac:dyDescent="0.25">
      <c r="A413" s="34"/>
      <c r="B413" s="3" t="s">
        <v>639</v>
      </c>
      <c r="C413" s="11" t="s">
        <v>36</v>
      </c>
      <c r="D413" s="17" t="s">
        <v>598</v>
      </c>
      <c r="E413" s="3" t="s">
        <v>802</v>
      </c>
      <c r="F413" s="3" t="s">
        <v>795</v>
      </c>
      <c r="G413" s="9"/>
      <c r="H413" s="9" t="s">
        <v>438</v>
      </c>
      <c r="I413" s="9">
        <v>100</v>
      </c>
      <c r="J413" s="5">
        <v>710000000</v>
      </c>
      <c r="K413" s="9" t="s">
        <v>41</v>
      </c>
      <c r="L413" s="9" t="s">
        <v>299</v>
      </c>
      <c r="M413" s="9" t="s">
        <v>42</v>
      </c>
      <c r="N413" s="5"/>
      <c r="O413" s="10" t="s">
        <v>300</v>
      </c>
      <c r="P413" s="9" t="s">
        <v>301</v>
      </c>
      <c r="Q413" s="3"/>
      <c r="R413" s="9" t="s">
        <v>595</v>
      </c>
      <c r="S413" s="14">
        <v>1</v>
      </c>
      <c r="T413" s="1">
        <f>3360000-(3360000*12/112)</f>
        <v>3000000</v>
      </c>
      <c r="U413" s="1">
        <f t="shared" si="185"/>
        <v>3000000</v>
      </c>
      <c r="V413" s="2">
        <f t="shared" si="186"/>
        <v>3360000</v>
      </c>
      <c r="W413" s="9"/>
      <c r="X413" s="7">
        <v>2018</v>
      </c>
      <c r="Y413" s="8"/>
      <c r="Z413" s="43"/>
      <c r="AA413" s="43"/>
      <c r="AB413" s="43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</row>
    <row r="414" spans="1:39" ht="70.5" customHeight="1" x14ac:dyDescent="0.25">
      <c r="A414" s="34"/>
      <c r="B414" s="3" t="s">
        <v>640</v>
      </c>
      <c r="C414" s="9" t="s">
        <v>36</v>
      </c>
      <c r="D414" s="17" t="s">
        <v>598</v>
      </c>
      <c r="E414" s="3" t="s">
        <v>802</v>
      </c>
      <c r="F414" s="3" t="s">
        <v>795</v>
      </c>
      <c r="G414" s="9"/>
      <c r="H414" s="9" t="s">
        <v>438</v>
      </c>
      <c r="I414" s="9">
        <v>100</v>
      </c>
      <c r="J414" s="5">
        <v>710000000</v>
      </c>
      <c r="K414" s="9" t="s">
        <v>41</v>
      </c>
      <c r="L414" s="9" t="s">
        <v>657</v>
      </c>
      <c r="M414" s="9" t="s">
        <v>42</v>
      </c>
      <c r="N414" s="5"/>
      <c r="O414" s="10" t="s">
        <v>796</v>
      </c>
      <c r="P414" s="9" t="s">
        <v>301</v>
      </c>
      <c r="Q414" s="3"/>
      <c r="R414" s="9" t="s">
        <v>595</v>
      </c>
      <c r="S414" s="14">
        <v>1</v>
      </c>
      <c r="T414" s="1">
        <v>1285714</v>
      </c>
      <c r="U414" s="1">
        <v>0</v>
      </c>
      <c r="V414" s="2">
        <f t="shared" si="186"/>
        <v>0</v>
      </c>
      <c r="W414" s="9"/>
      <c r="X414" s="7">
        <v>2018</v>
      </c>
      <c r="Y414" s="8" t="s">
        <v>835</v>
      </c>
      <c r="Z414" s="43"/>
      <c r="AA414" s="43"/>
      <c r="AB414" s="43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</row>
    <row r="415" spans="1:39" ht="70.5" customHeight="1" x14ac:dyDescent="0.25">
      <c r="A415" s="34"/>
      <c r="B415" s="3" t="s">
        <v>1150</v>
      </c>
      <c r="C415" s="9" t="s">
        <v>36</v>
      </c>
      <c r="D415" s="17" t="s">
        <v>598</v>
      </c>
      <c r="E415" s="3" t="s">
        <v>802</v>
      </c>
      <c r="F415" s="3" t="s">
        <v>795</v>
      </c>
      <c r="G415" s="9"/>
      <c r="H415" s="9" t="s">
        <v>438</v>
      </c>
      <c r="I415" s="9">
        <v>100</v>
      </c>
      <c r="J415" s="5">
        <v>710000000</v>
      </c>
      <c r="K415" s="9" t="s">
        <v>41</v>
      </c>
      <c r="L415" s="9" t="s">
        <v>1124</v>
      </c>
      <c r="M415" s="9" t="s">
        <v>42</v>
      </c>
      <c r="N415" s="5"/>
      <c r="O415" s="10" t="s">
        <v>796</v>
      </c>
      <c r="P415" s="9" t="s">
        <v>301</v>
      </c>
      <c r="Q415" s="3"/>
      <c r="R415" s="9" t="s">
        <v>595</v>
      </c>
      <c r="S415" s="14">
        <v>1</v>
      </c>
      <c r="T415" s="1">
        <v>1285714</v>
      </c>
      <c r="U415" s="1">
        <f t="shared" ref="U415" si="191">S415*T415</f>
        <v>1285714</v>
      </c>
      <c r="V415" s="2">
        <f t="shared" ref="V415" si="192">U415+(U415*12%)</f>
        <v>1439999.68</v>
      </c>
      <c r="W415" s="9"/>
      <c r="X415" s="7">
        <v>2018</v>
      </c>
      <c r="Y415" s="8"/>
      <c r="Z415" s="43"/>
      <c r="AA415" s="43"/>
      <c r="AB415" s="43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</row>
    <row r="416" spans="1:39" ht="69" customHeight="1" x14ac:dyDescent="0.25">
      <c r="A416" s="34"/>
      <c r="B416" s="3" t="s">
        <v>643</v>
      </c>
      <c r="C416" s="9" t="s">
        <v>36</v>
      </c>
      <c r="D416" s="17" t="s">
        <v>598</v>
      </c>
      <c r="E416" s="3" t="s">
        <v>802</v>
      </c>
      <c r="F416" s="9" t="s">
        <v>638</v>
      </c>
      <c r="G416" s="9"/>
      <c r="H416" s="9" t="s">
        <v>438</v>
      </c>
      <c r="I416" s="9">
        <v>100</v>
      </c>
      <c r="J416" s="5">
        <v>710000000</v>
      </c>
      <c r="K416" s="9" t="s">
        <v>41</v>
      </c>
      <c r="L416" s="9" t="s">
        <v>383</v>
      </c>
      <c r="M416" s="9" t="s">
        <v>42</v>
      </c>
      <c r="N416" s="5"/>
      <c r="O416" s="10" t="s">
        <v>300</v>
      </c>
      <c r="P416" s="9" t="s">
        <v>301</v>
      </c>
      <c r="Q416" s="3"/>
      <c r="R416" s="9" t="s">
        <v>595</v>
      </c>
      <c r="S416" s="14">
        <v>1</v>
      </c>
      <c r="T416" s="1">
        <v>4285714</v>
      </c>
      <c r="U416" s="1">
        <v>0</v>
      </c>
      <c r="V416" s="2">
        <f t="shared" si="186"/>
        <v>0</v>
      </c>
      <c r="W416" s="9"/>
      <c r="X416" s="7">
        <v>2018</v>
      </c>
      <c r="Y416" s="8" t="s">
        <v>835</v>
      </c>
      <c r="Z416" s="43"/>
      <c r="AA416" s="43"/>
      <c r="AB416" s="43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</row>
    <row r="417" spans="1:39" ht="72" customHeight="1" x14ac:dyDescent="0.25">
      <c r="A417" s="34"/>
      <c r="B417" s="3" t="s">
        <v>1043</v>
      </c>
      <c r="C417" s="3" t="s">
        <v>36</v>
      </c>
      <c r="D417" s="9" t="s">
        <v>598</v>
      </c>
      <c r="E417" s="3" t="s">
        <v>802</v>
      </c>
      <c r="F417" s="9" t="s">
        <v>638</v>
      </c>
      <c r="G417" s="9"/>
      <c r="H417" s="9" t="s">
        <v>438</v>
      </c>
      <c r="I417" s="9">
        <v>100</v>
      </c>
      <c r="J417" s="5">
        <v>710000000</v>
      </c>
      <c r="K417" s="9" t="s">
        <v>41</v>
      </c>
      <c r="L417" s="9" t="s">
        <v>657</v>
      </c>
      <c r="M417" s="9" t="s">
        <v>42</v>
      </c>
      <c r="N417" s="5"/>
      <c r="O417" s="10" t="s">
        <v>300</v>
      </c>
      <c r="P417" s="9" t="s">
        <v>301</v>
      </c>
      <c r="Q417" s="3"/>
      <c r="R417" s="9" t="s">
        <v>595</v>
      </c>
      <c r="S417" s="14">
        <v>1</v>
      </c>
      <c r="T417" s="1">
        <v>4285714</v>
      </c>
      <c r="U417" s="1">
        <v>0</v>
      </c>
      <c r="V417" s="2">
        <f t="shared" ref="V417" si="193">U417+(U417*12%)</f>
        <v>0</v>
      </c>
      <c r="W417" s="9"/>
      <c r="X417" s="7">
        <v>2018</v>
      </c>
      <c r="Y417" s="8" t="s">
        <v>736</v>
      </c>
      <c r="Z417" s="43"/>
      <c r="AA417" s="43"/>
      <c r="AB417" s="43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</row>
    <row r="418" spans="1:39" ht="72" customHeight="1" x14ac:dyDescent="0.25">
      <c r="A418" s="34"/>
      <c r="B418" s="3" t="s">
        <v>1122</v>
      </c>
      <c r="C418" s="3" t="s">
        <v>36</v>
      </c>
      <c r="D418" s="9" t="s">
        <v>598</v>
      </c>
      <c r="E418" s="3" t="s">
        <v>802</v>
      </c>
      <c r="F418" s="9" t="s">
        <v>638</v>
      </c>
      <c r="G418" s="9"/>
      <c r="H418" s="9" t="s">
        <v>438</v>
      </c>
      <c r="I418" s="9">
        <v>100</v>
      </c>
      <c r="J418" s="5">
        <v>710000000</v>
      </c>
      <c r="K418" s="9" t="s">
        <v>41</v>
      </c>
      <c r="L418" s="9" t="s">
        <v>657</v>
      </c>
      <c r="M418" s="9" t="s">
        <v>42</v>
      </c>
      <c r="N418" s="5"/>
      <c r="O418" s="10" t="s">
        <v>300</v>
      </c>
      <c r="P418" s="9" t="s">
        <v>301</v>
      </c>
      <c r="Q418" s="3"/>
      <c r="R418" s="9" t="s">
        <v>595</v>
      </c>
      <c r="S418" s="14">
        <v>1</v>
      </c>
      <c r="T418" s="1">
        <v>3000000</v>
      </c>
      <c r="U418" s="1">
        <v>0</v>
      </c>
      <c r="V418" s="2">
        <f t="shared" ref="V418" si="194">U418+(U418*12%)</f>
        <v>0</v>
      </c>
      <c r="W418" s="9"/>
      <c r="X418" s="7">
        <v>2018</v>
      </c>
      <c r="Y418" s="8" t="s">
        <v>835</v>
      </c>
      <c r="Z418" s="43"/>
      <c r="AA418" s="43"/>
      <c r="AB418" s="43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</row>
    <row r="419" spans="1:39" ht="72" customHeight="1" x14ac:dyDescent="0.25">
      <c r="A419" s="34"/>
      <c r="B419" s="3" t="s">
        <v>1157</v>
      </c>
      <c r="C419" s="3" t="s">
        <v>36</v>
      </c>
      <c r="D419" s="9" t="s">
        <v>598</v>
      </c>
      <c r="E419" s="3" t="s">
        <v>802</v>
      </c>
      <c r="F419" s="9" t="s">
        <v>638</v>
      </c>
      <c r="G419" s="9"/>
      <c r="H419" s="9" t="s">
        <v>438</v>
      </c>
      <c r="I419" s="9">
        <v>100</v>
      </c>
      <c r="J419" s="5">
        <v>710000000</v>
      </c>
      <c r="K419" s="9" t="s">
        <v>41</v>
      </c>
      <c r="L419" s="9" t="s">
        <v>1124</v>
      </c>
      <c r="M419" s="9" t="s">
        <v>42</v>
      </c>
      <c r="N419" s="5"/>
      <c r="O419" s="10" t="s">
        <v>300</v>
      </c>
      <c r="P419" s="9" t="s">
        <v>301</v>
      </c>
      <c r="Q419" s="3"/>
      <c r="R419" s="9" t="s">
        <v>595</v>
      </c>
      <c r="S419" s="14">
        <v>1</v>
      </c>
      <c r="T419" s="1">
        <v>3000000</v>
      </c>
      <c r="U419" s="1">
        <f t="shared" ref="U419" si="195">S419*T419</f>
        <v>3000000</v>
      </c>
      <c r="V419" s="2">
        <f t="shared" ref="V419" si="196">U419+(U419*12%)</f>
        <v>3360000</v>
      </c>
      <c r="W419" s="9"/>
      <c r="X419" s="7">
        <v>2018</v>
      </c>
      <c r="Y419" s="8"/>
      <c r="Z419" s="43"/>
      <c r="AA419" s="43"/>
      <c r="AB419" s="43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</row>
    <row r="420" spans="1:39" ht="101.25" customHeight="1" x14ac:dyDescent="0.25">
      <c r="A420" s="34"/>
      <c r="B420" s="3" t="s">
        <v>645</v>
      </c>
      <c r="C420" s="9" t="s">
        <v>36</v>
      </c>
      <c r="D420" s="9" t="s">
        <v>602</v>
      </c>
      <c r="E420" s="5" t="s">
        <v>641</v>
      </c>
      <c r="F420" s="5" t="s">
        <v>642</v>
      </c>
      <c r="G420" s="5"/>
      <c r="H420" s="9" t="s">
        <v>584</v>
      </c>
      <c r="I420" s="9">
        <v>100</v>
      </c>
      <c r="J420" s="5">
        <v>710000000</v>
      </c>
      <c r="K420" s="9" t="s">
        <v>41</v>
      </c>
      <c r="L420" s="9" t="s">
        <v>383</v>
      </c>
      <c r="M420" s="9" t="s">
        <v>42</v>
      </c>
      <c r="N420" s="5"/>
      <c r="O420" s="10" t="s">
        <v>300</v>
      </c>
      <c r="P420" s="9" t="s">
        <v>301</v>
      </c>
      <c r="Q420" s="3"/>
      <c r="R420" s="9" t="s">
        <v>595</v>
      </c>
      <c r="S420" s="14">
        <v>1</v>
      </c>
      <c r="T420" s="1">
        <v>133928</v>
      </c>
      <c r="U420" s="1">
        <v>0</v>
      </c>
      <c r="V420" s="2">
        <f t="shared" si="186"/>
        <v>0</v>
      </c>
      <c r="W420" s="42"/>
      <c r="X420" s="7">
        <v>2018</v>
      </c>
      <c r="Y420" s="8" t="s">
        <v>848</v>
      </c>
      <c r="Z420" s="43"/>
      <c r="AA420" s="43"/>
      <c r="AB420" s="43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</row>
    <row r="421" spans="1:39" ht="99.75" customHeight="1" x14ac:dyDescent="0.25">
      <c r="A421" s="34"/>
      <c r="B421" s="3" t="s">
        <v>1044</v>
      </c>
      <c r="C421" s="9" t="s">
        <v>36</v>
      </c>
      <c r="D421" s="9" t="s">
        <v>602</v>
      </c>
      <c r="E421" s="5" t="s">
        <v>641</v>
      </c>
      <c r="F421" s="5" t="s">
        <v>641</v>
      </c>
      <c r="G421" s="5" t="s">
        <v>642</v>
      </c>
      <c r="H421" s="9" t="s">
        <v>584</v>
      </c>
      <c r="I421" s="9">
        <v>100</v>
      </c>
      <c r="J421" s="5">
        <v>710000000</v>
      </c>
      <c r="K421" s="9" t="s">
        <v>41</v>
      </c>
      <c r="L421" s="9" t="s">
        <v>383</v>
      </c>
      <c r="M421" s="9" t="s">
        <v>42</v>
      </c>
      <c r="N421" s="5"/>
      <c r="O421" s="10" t="s">
        <v>300</v>
      </c>
      <c r="P421" s="9" t="s">
        <v>301</v>
      </c>
      <c r="Q421" s="3"/>
      <c r="R421" s="9" t="s">
        <v>595</v>
      </c>
      <c r="S421" s="14">
        <v>1</v>
      </c>
      <c r="T421" s="1">
        <v>133928</v>
      </c>
      <c r="U421" s="1">
        <v>0</v>
      </c>
      <c r="V421" s="2">
        <f t="shared" ref="V421" si="197">U421+(U421*12%)</f>
        <v>0</v>
      </c>
      <c r="W421" s="42"/>
      <c r="X421" s="7">
        <v>2018</v>
      </c>
      <c r="Y421" s="8" t="s">
        <v>1132</v>
      </c>
      <c r="Z421" s="43"/>
      <c r="AA421" s="43"/>
      <c r="AB421" s="43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</row>
    <row r="422" spans="1:39" ht="99.75" customHeight="1" x14ac:dyDescent="0.25">
      <c r="A422" s="34"/>
      <c r="B422" s="3" t="s">
        <v>1158</v>
      </c>
      <c r="C422" s="9" t="s">
        <v>36</v>
      </c>
      <c r="D422" s="9" t="s">
        <v>602</v>
      </c>
      <c r="E422" s="5" t="s">
        <v>641</v>
      </c>
      <c r="F422" s="5" t="s">
        <v>641</v>
      </c>
      <c r="G422" s="5" t="s">
        <v>642</v>
      </c>
      <c r="H422" s="9" t="s">
        <v>584</v>
      </c>
      <c r="I422" s="9">
        <v>100</v>
      </c>
      <c r="J422" s="5">
        <v>710000000</v>
      </c>
      <c r="K422" s="9" t="s">
        <v>41</v>
      </c>
      <c r="L422" s="9" t="s">
        <v>1124</v>
      </c>
      <c r="M422" s="9" t="s">
        <v>42</v>
      </c>
      <c r="N422" s="5"/>
      <c r="O422" s="10" t="s">
        <v>300</v>
      </c>
      <c r="P422" s="9" t="s">
        <v>301</v>
      </c>
      <c r="Q422" s="3"/>
      <c r="R422" s="9" t="s">
        <v>595</v>
      </c>
      <c r="S422" s="14">
        <v>1</v>
      </c>
      <c r="T422" s="1">
        <v>133928</v>
      </c>
      <c r="U422" s="1">
        <f t="shared" ref="U422" si="198">S422*T422</f>
        <v>133928</v>
      </c>
      <c r="V422" s="2">
        <f t="shared" ref="V422" si="199">U422+(U422*12%)</f>
        <v>149999.35999999999</v>
      </c>
      <c r="W422" s="42"/>
      <c r="X422" s="7">
        <v>2018</v>
      </c>
      <c r="Y422" s="8"/>
      <c r="Z422" s="43"/>
      <c r="AA422" s="43"/>
      <c r="AB422" s="43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</row>
    <row r="423" spans="1:39" ht="89.25" x14ac:dyDescent="0.25">
      <c r="A423" s="34"/>
      <c r="B423" s="3" t="s">
        <v>647</v>
      </c>
      <c r="C423" s="9" t="s">
        <v>36</v>
      </c>
      <c r="D423" s="9" t="s">
        <v>602</v>
      </c>
      <c r="E423" s="5" t="s">
        <v>641</v>
      </c>
      <c r="F423" s="5" t="s">
        <v>644</v>
      </c>
      <c r="G423" s="5"/>
      <c r="H423" s="9" t="s">
        <v>584</v>
      </c>
      <c r="I423" s="9">
        <v>100</v>
      </c>
      <c r="J423" s="5">
        <v>710000000</v>
      </c>
      <c r="K423" s="9" t="s">
        <v>41</v>
      </c>
      <c r="L423" s="9" t="s">
        <v>383</v>
      </c>
      <c r="M423" s="9" t="s">
        <v>42</v>
      </c>
      <c r="N423" s="5"/>
      <c r="O423" s="10" t="s">
        <v>300</v>
      </c>
      <c r="P423" s="9" t="s">
        <v>301</v>
      </c>
      <c r="Q423" s="3"/>
      <c r="R423" s="9" t="s">
        <v>595</v>
      </c>
      <c r="S423" s="14">
        <v>1</v>
      </c>
      <c r="T423" s="1">
        <v>4464285</v>
      </c>
      <c r="U423" s="1">
        <v>0</v>
      </c>
      <c r="V423" s="2">
        <f t="shared" si="186"/>
        <v>0</v>
      </c>
      <c r="W423" s="42"/>
      <c r="X423" s="7">
        <v>2018</v>
      </c>
      <c r="Y423" s="8" t="s">
        <v>848</v>
      </c>
      <c r="Z423" s="43"/>
      <c r="AA423" s="43"/>
      <c r="AB423" s="43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</row>
    <row r="424" spans="1:39" ht="99" customHeight="1" x14ac:dyDescent="0.25">
      <c r="A424" s="34"/>
      <c r="B424" s="3" t="s">
        <v>1045</v>
      </c>
      <c r="C424" s="9" t="s">
        <v>36</v>
      </c>
      <c r="D424" s="9" t="s">
        <v>602</v>
      </c>
      <c r="E424" s="5" t="s">
        <v>641</v>
      </c>
      <c r="F424" s="5" t="s">
        <v>641</v>
      </c>
      <c r="G424" s="5" t="s">
        <v>1046</v>
      </c>
      <c r="H424" s="9" t="s">
        <v>584</v>
      </c>
      <c r="I424" s="9">
        <v>100</v>
      </c>
      <c r="J424" s="5">
        <v>710000000</v>
      </c>
      <c r="K424" s="9" t="s">
        <v>41</v>
      </c>
      <c r="L424" s="9" t="s">
        <v>383</v>
      </c>
      <c r="M424" s="9" t="s">
        <v>42</v>
      </c>
      <c r="N424" s="5"/>
      <c r="O424" s="10" t="s">
        <v>300</v>
      </c>
      <c r="P424" s="9" t="s">
        <v>301</v>
      </c>
      <c r="Q424" s="3"/>
      <c r="R424" s="9" t="s">
        <v>595</v>
      </c>
      <c r="S424" s="14">
        <v>1</v>
      </c>
      <c r="T424" s="1">
        <v>4464285</v>
      </c>
      <c r="U424" s="1">
        <v>0</v>
      </c>
      <c r="V424" s="2">
        <f t="shared" ref="V424" si="200">U424+(U424*12%)</f>
        <v>0</v>
      </c>
      <c r="W424" s="42"/>
      <c r="X424" s="7">
        <v>2018</v>
      </c>
      <c r="Y424" s="8" t="s">
        <v>1132</v>
      </c>
      <c r="Z424" s="43"/>
      <c r="AA424" s="43"/>
      <c r="AB424" s="43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</row>
    <row r="425" spans="1:39" ht="99" customHeight="1" x14ac:dyDescent="0.25">
      <c r="A425" s="34"/>
      <c r="B425" s="3" t="s">
        <v>1159</v>
      </c>
      <c r="C425" s="9" t="s">
        <v>36</v>
      </c>
      <c r="D425" s="9" t="s">
        <v>602</v>
      </c>
      <c r="E425" s="5" t="s">
        <v>641</v>
      </c>
      <c r="F425" s="5" t="s">
        <v>641</v>
      </c>
      <c r="G425" s="5" t="s">
        <v>1046</v>
      </c>
      <c r="H425" s="9" t="s">
        <v>584</v>
      </c>
      <c r="I425" s="9">
        <v>100</v>
      </c>
      <c r="J425" s="5">
        <v>710000000</v>
      </c>
      <c r="K425" s="9" t="s">
        <v>41</v>
      </c>
      <c r="L425" s="9" t="s">
        <v>1124</v>
      </c>
      <c r="M425" s="9" t="s">
        <v>42</v>
      </c>
      <c r="N425" s="5"/>
      <c r="O425" s="10" t="s">
        <v>300</v>
      </c>
      <c r="P425" s="9" t="s">
        <v>301</v>
      </c>
      <c r="Q425" s="3"/>
      <c r="R425" s="9" t="s">
        <v>595</v>
      </c>
      <c r="S425" s="14">
        <v>1</v>
      </c>
      <c r="T425" s="1">
        <v>4464285</v>
      </c>
      <c r="U425" s="1">
        <f t="shared" ref="U425" si="201">S425*T425</f>
        <v>4464285</v>
      </c>
      <c r="V425" s="2">
        <f t="shared" ref="V425" si="202">U425+(U425*12%)</f>
        <v>4999999.2</v>
      </c>
      <c r="W425" s="42"/>
      <c r="X425" s="7">
        <v>2018</v>
      </c>
      <c r="Y425" s="8"/>
      <c r="Z425" s="43"/>
      <c r="AA425" s="43"/>
      <c r="AB425" s="43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</row>
    <row r="426" spans="1:39" ht="93.75" customHeight="1" x14ac:dyDescent="0.25">
      <c r="A426" s="34"/>
      <c r="B426" s="3" t="s">
        <v>649</v>
      </c>
      <c r="C426" s="9" t="s">
        <v>36</v>
      </c>
      <c r="D426" s="9" t="s">
        <v>602</v>
      </c>
      <c r="E426" s="5" t="s">
        <v>641</v>
      </c>
      <c r="F426" s="5" t="s">
        <v>646</v>
      </c>
      <c r="G426" s="5"/>
      <c r="H426" s="9" t="s">
        <v>584</v>
      </c>
      <c r="I426" s="9">
        <v>100</v>
      </c>
      <c r="J426" s="5">
        <v>710000000</v>
      </c>
      <c r="K426" s="9" t="s">
        <v>41</v>
      </c>
      <c r="L426" s="9" t="s">
        <v>383</v>
      </c>
      <c r="M426" s="9" t="s">
        <v>42</v>
      </c>
      <c r="N426" s="5"/>
      <c r="O426" s="10" t="s">
        <v>300</v>
      </c>
      <c r="P426" s="9" t="s">
        <v>301</v>
      </c>
      <c r="Q426" s="3"/>
      <c r="R426" s="9" t="s">
        <v>595</v>
      </c>
      <c r="S426" s="14">
        <v>1</v>
      </c>
      <c r="T426" s="1">
        <v>885267</v>
      </c>
      <c r="U426" s="1">
        <v>0</v>
      </c>
      <c r="V426" s="2">
        <f>U426+(U426*12%)</f>
        <v>0</v>
      </c>
      <c r="W426" s="42"/>
      <c r="X426" s="7">
        <v>2018</v>
      </c>
      <c r="Y426" s="8" t="s">
        <v>848</v>
      </c>
      <c r="Z426" s="43"/>
      <c r="AA426" s="43"/>
      <c r="AB426" s="43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</row>
    <row r="427" spans="1:39" ht="111.75" customHeight="1" x14ac:dyDescent="0.25">
      <c r="A427" s="34"/>
      <c r="B427" s="3" t="s">
        <v>1047</v>
      </c>
      <c r="C427" s="9" t="s">
        <v>36</v>
      </c>
      <c r="D427" s="9" t="s">
        <v>602</v>
      </c>
      <c r="E427" s="5" t="s">
        <v>641</v>
      </c>
      <c r="F427" s="5" t="s">
        <v>641</v>
      </c>
      <c r="G427" s="5" t="s">
        <v>646</v>
      </c>
      <c r="H427" s="9" t="s">
        <v>584</v>
      </c>
      <c r="I427" s="9">
        <v>100</v>
      </c>
      <c r="J427" s="5">
        <v>710000000</v>
      </c>
      <c r="K427" s="9" t="s">
        <v>41</v>
      </c>
      <c r="L427" s="9" t="s">
        <v>383</v>
      </c>
      <c r="M427" s="9" t="s">
        <v>42</v>
      </c>
      <c r="N427" s="5"/>
      <c r="O427" s="10" t="s">
        <v>300</v>
      </c>
      <c r="P427" s="9" t="s">
        <v>301</v>
      </c>
      <c r="Q427" s="3"/>
      <c r="R427" s="9" t="s">
        <v>595</v>
      </c>
      <c r="S427" s="14">
        <v>1</v>
      </c>
      <c r="T427" s="1">
        <v>885267</v>
      </c>
      <c r="U427" s="1">
        <v>0</v>
      </c>
      <c r="V427" s="2">
        <f>U427+(U427*12%)</f>
        <v>0</v>
      </c>
      <c r="W427" s="42"/>
      <c r="X427" s="7">
        <v>2018</v>
      </c>
      <c r="Y427" s="8" t="s">
        <v>1085</v>
      </c>
      <c r="Z427" s="43"/>
      <c r="AA427" s="43"/>
      <c r="AB427" s="43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</row>
    <row r="428" spans="1:39" ht="102.75" customHeight="1" x14ac:dyDescent="0.25">
      <c r="A428" s="34"/>
      <c r="B428" s="3" t="s">
        <v>651</v>
      </c>
      <c r="C428" s="9" t="s">
        <v>36</v>
      </c>
      <c r="D428" s="9" t="s">
        <v>602</v>
      </c>
      <c r="E428" s="5" t="s">
        <v>641</v>
      </c>
      <c r="F428" s="5" t="s">
        <v>648</v>
      </c>
      <c r="G428" s="5"/>
      <c r="H428" s="9" t="s">
        <v>584</v>
      </c>
      <c r="I428" s="9">
        <v>100</v>
      </c>
      <c r="J428" s="5">
        <v>710000000</v>
      </c>
      <c r="K428" s="9" t="s">
        <v>41</v>
      </c>
      <c r="L428" s="9" t="s">
        <v>383</v>
      </c>
      <c r="M428" s="9" t="s">
        <v>42</v>
      </c>
      <c r="N428" s="5"/>
      <c r="O428" s="10" t="s">
        <v>300</v>
      </c>
      <c r="P428" s="9" t="s">
        <v>301</v>
      </c>
      <c r="Q428" s="3"/>
      <c r="R428" s="9" t="s">
        <v>595</v>
      </c>
      <c r="S428" s="14">
        <v>1</v>
      </c>
      <c r="T428" s="1">
        <v>138392</v>
      </c>
      <c r="U428" s="1">
        <v>0</v>
      </c>
      <c r="V428" s="2">
        <f t="shared" si="186"/>
        <v>0</v>
      </c>
      <c r="W428" s="42"/>
      <c r="X428" s="7">
        <v>2018</v>
      </c>
      <c r="Y428" s="8" t="s">
        <v>848</v>
      </c>
      <c r="Z428" s="43"/>
      <c r="AA428" s="43"/>
      <c r="AB428" s="43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</row>
    <row r="429" spans="1:39" ht="99.75" customHeight="1" x14ac:dyDescent="0.25">
      <c r="A429" s="34"/>
      <c r="B429" s="3" t="s">
        <v>1048</v>
      </c>
      <c r="C429" s="9" t="s">
        <v>36</v>
      </c>
      <c r="D429" s="9" t="s">
        <v>602</v>
      </c>
      <c r="E429" s="5" t="s">
        <v>641</v>
      </c>
      <c r="F429" s="5" t="s">
        <v>641</v>
      </c>
      <c r="G429" s="5" t="s">
        <v>648</v>
      </c>
      <c r="H429" s="9" t="s">
        <v>584</v>
      </c>
      <c r="I429" s="9">
        <v>100</v>
      </c>
      <c r="J429" s="5">
        <v>710000000</v>
      </c>
      <c r="K429" s="9" t="s">
        <v>41</v>
      </c>
      <c r="L429" s="9" t="s">
        <v>383</v>
      </c>
      <c r="M429" s="9" t="s">
        <v>42</v>
      </c>
      <c r="N429" s="5"/>
      <c r="O429" s="10" t="s">
        <v>300</v>
      </c>
      <c r="P429" s="9" t="s">
        <v>301</v>
      </c>
      <c r="Q429" s="3"/>
      <c r="R429" s="9" t="s">
        <v>595</v>
      </c>
      <c r="S429" s="14">
        <v>1</v>
      </c>
      <c r="T429" s="1">
        <v>138392</v>
      </c>
      <c r="U429" s="1">
        <v>0</v>
      </c>
      <c r="V429" s="2">
        <v>0</v>
      </c>
      <c r="W429" s="42"/>
      <c r="X429" s="7">
        <v>2018</v>
      </c>
      <c r="Y429" s="8" t="s">
        <v>1085</v>
      </c>
      <c r="Z429" s="43"/>
      <c r="AA429" s="43"/>
      <c r="AB429" s="43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</row>
    <row r="430" spans="1:39" ht="99.75" customHeight="1" x14ac:dyDescent="0.25">
      <c r="A430" s="34"/>
      <c r="B430" s="3" t="s">
        <v>654</v>
      </c>
      <c r="C430" s="9" t="s">
        <v>36</v>
      </c>
      <c r="D430" s="9" t="s">
        <v>602</v>
      </c>
      <c r="E430" s="5" t="s">
        <v>641</v>
      </c>
      <c r="F430" s="5" t="s">
        <v>650</v>
      </c>
      <c r="G430" s="42"/>
      <c r="H430" s="9" t="s">
        <v>584</v>
      </c>
      <c r="I430" s="9">
        <v>100</v>
      </c>
      <c r="J430" s="5">
        <v>710000000</v>
      </c>
      <c r="K430" s="9" t="s">
        <v>41</v>
      </c>
      <c r="L430" s="9" t="s">
        <v>383</v>
      </c>
      <c r="M430" s="9" t="s">
        <v>42</v>
      </c>
      <c r="N430" s="5"/>
      <c r="O430" s="10" t="s">
        <v>300</v>
      </c>
      <c r="P430" s="9" t="s">
        <v>301</v>
      </c>
      <c r="Q430" s="3"/>
      <c r="R430" s="9" t="s">
        <v>595</v>
      </c>
      <c r="S430" s="14">
        <v>1</v>
      </c>
      <c r="T430" s="1">
        <v>464285</v>
      </c>
      <c r="U430" s="1">
        <v>0</v>
      </c>
      <c r="V430" s="2">
        <f t="shared" si="186"/>
        <v>0</v>
      </c>
      <c r="W430" s="42"/>
      <c r="X430" s="7">
        <v>2018</v>
      </c>
      <c r="Y430" s="8" t="s">
        <v>848</v>
      </c>
      <c r="Z430" s="43"/>
      <c r="AA430" s="43"/>
      <c r="AB430" s="43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</row>
    <row r="431" spans="1:39" ht="99" customHeight="1" x14ac:dyDescent="0.25">
      <c r="A431" s="34"/>
      <c r="B431" s="3" t="s">
        <v>1049</v>
      </c>
      <c r="C431" s="9" t="s">
        <v>36</v>
      </c>
      <c r="D431" s="9" t="s">
        <v>602</v>
      </c>
      <c r="E431" s="5" t="s">
        <v>641</v>
      </c>
      <c r="F431" s="5" t="s">
        <v>641</v>
      </c>
      <c r="G431" s="5" t="s">
        <v>650</v>
      </c>
      <c r="H431" s="9" t="s">
        <v>584</v>
      </c>
      <c r="I431" s="9">
        <v>100</v>
      </c>
      <c r="J431" s="5">
        <v>710000000</v>
      </c>
      <c r="K431" s="9" t="s">
        <v>41</v>
      </c>
      <c r="L431" s="9" t="s">
        <v>383</v>
      </c>
      <c r="M431" s="9" t="s">
        <v>42</v>
      </c>
      <c r="N431" s="5"/>
      <c r="O431" s="10" t="s">
        <v>300</v>
      </c>
      <c r="P431" s="9" t="s">
        <v>301</v>
      </c>
      <c r="Q431" s="3"/>
      <c r="R431" s="9" t="s">
        <v>595</v>
      </c>
      <c r="S431" s="14">
        <v>1</v>
      </c>
      <c r="T431" s="1">
        <v>464285</v>
      </c>
      <c r="U431" s="1">
        <v>0</v>
      </c>
      <c r="V431" s="2">
        <f t="shared" ref="V431" si="203">U431+(U431*12%)</f>
        <v>0</v>
      </c>
      <c r="W431" s="42"/>
      <c r="X431" s="7">
        <v>2018</v>
      </c>
      <c r="Y431" s="8" t="s">
        <v>1104</v>
      </c>
      <c r="Z431" s="43"/>
      <c r="AA431" s="43"/>
      <c r="AB431" s="43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</row>
    <row r="432" spans="1:39" ht="112.5" customHeight="1" x14ac:dyDescent="0.25">
      <c r="A432" s="34"/>
      <c r="B432" s="3" t="s">
        <v>658</v>
      </c>
      <c r="C432" s="9" t="s">
        <v>36</v>
      </c>
      <c r="D432" s="9" t="s">
        <v>606</v>
      </c>
      <c r="E432" s="5" t="s">
        <v>652</v>
      </c>
      <c r="F432" s="5" t="s">
        <v>653</v>
      </c>
      <c r="G432" s="5"/>
      <c r="H432" s="9" t="s">
        <v>584</v>
      </c>
      <c r="I432" s="9">
        <v>100</v>
      </c>
      <c r="J432" s="5">
        <v>710000000</v>
      </c>
      <c r="K432" s="9" t="s">
        <v>41</v>
      </c>
      <c r="L432" s="9" t="s">
        <v>383</v>
      </c>
      <c r="M432" s="9" t="s">
        <v>42</v>
      </c>
      <c r="N432" s="5"/>
      <c r="O432" s="10" t="s">
        <v>300</v>
      </c>
      <c r="P432" s="9" t="s">
        <v>301</v>
      </c>
      <c r="Q432" s="3"/>
      <c r="R432" s="9" t="s">
        <v>595</v>
      </c>
      <c r="S432" s="14">
        <v>1</v>
      </c>
      <c r="T432" s="1">
        <v>832928</v>
      </c>
      <c r="U432" s="1">
        <v>0</v>
      </c>
      <c r="V432" s="2">
        <f>U432+(U432*12%)</f>
        <v>0</v>
      </c>
      <c r="W432" s="42"/>
      <c r="X432" s="7">
        <v>2018</v>
      </c>
      <c r="Y432" s="8" t="s">
        <v>848</v>
      </c>
      <c r="Z432" s="43"/>
      <c r="AA432" s="43"/>
      <c r="AB432" s="43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</row>
    <row r="433" spans="1:39" ht="110.25" customHeight="1" x14ac:dyDescent="0.25">
      <c r="A433" s="34"/>
      <c r="B433" s="3" t="s">
        <v>1050</v>
      </c>
      <c r="C433" s="9" t="s">
        <v>36</v>
      </c>
      <c r="D433" s="9" t="s">
        <v>606</v>
      </c>
      <c r="E433" s="5" t="s">
        <v>1051</v>
      </c>
      <c r="F433" s="5" t="s">
        <v>652</v>
      </c>
      <c r="G433" s="5" t="s">
        <v>653</v>
      </c>
      <c r="H433" s="9" t="s">
        <v>584</v>
      </c>
      <c r="I433" s="9">
        <v>100</v>
      </c>
      <c r="J433" s="5">
        <v>710000000</v>
      </c>
      <c r="K433" s="9" t="s">
        <v>41</v>
      </c>
      <c r="L433" s="9" t="s">
        <v>383</v>
      </c>
      <c r="M433" s="9" t="s">
        <v>42</v>
      </c>
      <c r="N433" s="5"/>
      <c r="O433" s="10" t="s">
        <v>300</v>
      </c>
      <c r="P433" s="9" t="s">
        <v>301</v>
      </c>
      <c r="Q433" s="3"/>
      <c r="R433" s="9" t="s">
        <v>595</v>
      </c>
      <c r="S433" s="14">
        <v>1</v>
      </c>
      <c r="T433" s="1">
        <v>832928</v>
      </c>
      <c r="U433" s="1">
        <f t="shared" ref="U433" si="204">S433*T433</f>
        <v>832928</v>
      </c>
      <c r="V433" s="2">
        <f>U433+(U433*12%)</f>
        <v>932879.35999999999</v>
      </c>
      <c r="W433" s="42"/>
      <c r="X433" s="7">
        <v>2018</v>
      </c>
      <c r="Y433" s="8"/>
      <c r="Z433" s="43"/>
      <c r="AA433" s="43"/>
      <c r="AB433" s="43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</row>
    <row r="434" spans="1:39" ht="51" x14ac:dyDescent="0.25">
      <c r="A434" s="34"/>
      <c r="B434" s="3" t="s">
        <v>662</v>
      </c>
      <c r="C434" s="9" t="s">
        <v>36</v>
      </c>
      <c r="D434" s="9" t="s">
        <v>610</v>
      </c>
      <c r="E434" s="5" t="s">
        <v>655</v>
      </c>
      <c r="F434" s="5" t="s">
        <v>656</v>
      </c>
      <c r="G434" s="42"/>
      <c r="H434" s="9" t="s">
        <v>40</v>
      </c>
      <c r="I434" s="9">
        <v>100</v>
      </c>
      <c r="J434" s="5">
        <v>710000000</v>
      </c>
      <c r="K434" s="9" t="s">
        <v>41</v>
      </c>
      <c r="L434" s="9" t="s">
        <v>657</v>
      </c>
      <c r="M434" s="9" t="s">
        <v>42</v>
      </c>
      <c r="N434" s="5"/>
      <c r="O434" s="10" t="s">
        <v>300</v>
      </c>
      <c r="P434" s="9" t="s">
        <v>301</v>
      </c>
      <c r="Q434" s="3"/>
      <c r="R434" s="9" t="s">
        <v>595</v>
      </c>
      <c r="S434" s="14">
        <v>1</v>
      </c>
      <c r="T434" s="1">
        <v>38392</v>
      </c>
      <c r="U434" s="1">
        <v>0</v>
      </c>
      <c r="V434" s="2">
        <f t="shared" si="186"/>
        <v>0</v>
      </c>
      <c r="W434" s="42"/>
      <c r="X434" s="7">
        <v>2018</v>
      </c>
      <c r="Y434" s="8" t="s">
        <v>992</v>
      </c>
      <c r="Z434" s="43"/>
      <c r="AA434" s="43"/>
      <c r="AB434" s="43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</row>
    <row r="435" spans="1:39" ht="52.5" customHeight="1" x14ac:dyDescent="0.25">
      <c r="A435" s="34"/>
      <c r="B435" s="3" t="s">
        <v>1052</v>
      </c>
      <c r="C435" s="9" t="s">
        <v>36</v>
      </c>
      <c r="D435" s="9" t="s">
        <v>610</v>
      </c>
      <c r="E435" s="5" t="s">
        <v>655</v>
      </c>
      <c r="F435" s="5" t="s">
        <v>655</v>
      </c>
      <c r="G435" s="42"/>
      <c r="H435" s="9" t="s">
        <v>40</v>
      </c>
      <c r="I435" s="9">
        <v>100</v>
      </c>
      <c r="J435" s="5">
        <v>710000000</v>
      </c>
      <c r="K435" s="9" t="s">
        <v>41</v>
      </c>
      <c r="L435" s="9" t="s">
        <v>657</v>
      </c>
      <c r="M435" s="9" t="s">
        <v>42</v>
      </c>
      <c r="N435" s="5"/>
      <c r="O435" s="10" t="s">
        <v>300</v>
      </c>
      <c r="P435" s="9" t="s">
        <v>301</v>
      </c>
      <c r="Q435" s="3"/>
      <c r="R435" s="9" t="s">
        <v>595</v>
      </c>
      <c r="S435" s="14">
        <v>1</v>
      </c>
      <c r="T435" s="1">
        <v>38392</v>
      </c>
      <c r="U435" s="1">
        <v>0</v>
      </c>
      <c r="V435" s="2">
        <f t="shared" ref="V435" si="205">U435+(U435*12%)</f>
        <v>0</v>
      </c>
      <c r="W435" s="42"/>
      <c r="X435" s="7">
        <v>2018</v>
      </c>
      <c r="Y435" s="8" t="s">
        <v>835</v>
      </c>
      <c r="Z435" s="43"/>
      <c r="AA435" s="43"/>
      <c r="AB435" s="43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</row>
    <row r="436" spans="1:39" ht="52.5" customHeight="1" x14ac:dyDescent="0.25">
      <c r="A436" s="34"/>
      <c r="B436" s="3" t="s">
        <v>1123</v>
      </c>
      <c r="C436" s="9" t="s">
        <v>36</v>
      </c>
      <c r="D436" s="9" t="s">
        <v>610</v>
      </c>
      <c r="E436" s="5" t="s">
        <v>655</v>
      </c>
      <c r="F436" s="5" t="s">
        <v>655</v>
      </c>
      <c r="G436" s="42"/>
      <c r="H436" s="9" t="s">
        <v>40</v>
      </c>
      <c r="I436" s="9">
        <v>100</v>
      </c>
      <c r="J436" s="5">
        <v>710000000</v>
      </c>
      <c r="K436" s="9" t="s">
        <v>41</v>
      </c>
      <c r="L436" s="9" t="s">
        <v>1124</v>
      </c>
      <c r="M436" s="9" t="s">
        <v>42</v>
      </c>
      <c r="N436" s="5"/>
      <c r="O436" s="10" t="s">
        <v>300</v>
      </c>
      <c r="P436" s="9" t="s">
        <v>301</v>
      </c>
      <c r="Q436" s="3"/>
      <c r="R436" s="9" t="s">
        <v>595</v>
      </c>
      <c r="S436" s="14">
        <v>1</v>
      </c>
      <c r="T436" s="1">
        <v>38392</v>
      </c>
      <c r="U436" s="1">
        <f t="shared" ref="U436" si="206">S436*T436</f>
        <v>38392</v>
      </c>
      <c r="V436" s="2">
        <f t="shared" ref="V436" si="207">U436+(U436*12%)</f>
        <v>42999.040000000001</v>
      </c>
      <c r="W436" s="42"/>
      <c r="X436" s="7">
        <v>2018</v>
      </c>
      <c r="Y436" s="8"/>
      <c r="Z436" s="43"/>
      <c r="AA436" s="43"/>
      <c r="AB436" s="43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</row>
    <row r="437" spans="1:39" ht="63.75" x14ac:dyDescent="0.25">
      <c r="A437" s="34"/>
      <c r="B437" s="3" t="s">
        <v>664</v>
      </c>
      <c r="C437" s="9" t="s">
        <v>36</v>
      </c>
      <c r="D437" s="9" t="s">
        <v>659</v>
      </c>
      <c r="E437" s="5" t="s">
        <v>660</v>
      </c>
      <c r="F437" s="5" t="s">
        <v>661</v>
      </c>
      <c r="G437" s="42"/>
      <c r="H437" s="9" t="s">
        <v>40</v>
      </c>
      <c r="I437" s="9">
        <v>100</v>
      </c>
      <c r="J437" s="5">
        <v>710000000</v>
      </c>
      <c r="K437" s="9" t="s">
        <v>41</v>
      </c>
      <c r="L437" s="9" t="s">
        <v>383</v>
      </c>
      <c r="M437" s="9" t="s">
        <v>42</v>
      </c>
      <c r="N437" s="5"/>
      <c r="O437" s="10" t="s">
        <v>300</v>
      </c>
      <c r="P437" s="9" t="s">
        <v>301</v>
      </c>
      <c r="Q437" s="3"/>
      <c r="R437" s="9" t="s">
        <v>595</v>
      </c>
      <c r="S437" s="14">
        <v>1</v>
      </c>
      <c r="T437" s="1">
        <v>89285</v>
      </c>
      <c r="U437" s="1">
        <v>0</v>
      </c>
      <c r="V437" s="2">
        <f t="shared" si="186"/>
        <v>0</v>
      </c>
      <c r="W437" s="42"/>
      <c r="X437" s="7">
        <v>2018</v>
      </c>
      <c r="Y437" s="8" t="s">
        <v>992</v>
      </c>
      <c r="Z437" s="43"/>
      <c r="AA437" s="43"/>
      <c r="AB437" s="43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</row>
    <row r="438" spans="1:39" ht="63.75" x14ac:dyDescent="0.25">
      <c r="A438" s="34"/>
      <c r="B438" s="3" t="s">
        <v>1053</v>
      </c>
      <c r="C438" s="9" t="s">
        <v>36</v>
      </c>
      <c r="D438" s="9" t="s">
        <v>659</v>
      </c>
      <c r="E438" s="5" t="s">
        <v>660</v>
      </c>
      <c r="F438" s="5" t="s">
        <v>1054</v>
      </c>
      <c r="G438" s="42"/>
      <c r="H438" s="9" t="s">
        <v>40</v>
      </c>
      <c r="I438" s="9">
        <v>100</v>
      </c>
      <c r="J438" s="5">
        <v>710000000</v>
      </c>
      <c r="K438" s="9" t="s">
        <v>41</v>
      </c>
      <c r="L438" s="9" t="s">
        <v>383</v>
      </c>
      <c r="M438" s="9" t="s">
        <v>42</v>
      </c>
      <c r="N438" s="5"/>
      <c r="O438" s="10" t="s">
        <v>300</v>
      </c>
      <c r="P438" s="9" t="s">
        <v>301</v>
      </c>
      <c r="Q438" s="3"/>
      <c r="R438" s="9" t="s">
        <v>595</v>
      </c>
      <c r="S438" s="14">
        <v>1</v>
      </c>
      <c r="T438" s="1">
        <v>89285</v>
      </c>
      <c r="U438" s="1">
        <f t="shared" ref="U438" si="208">S438*T438</f>
        <v>89285</v>
      </c>
      <c r="V438" s="2">
        <f t="shared" ref="V438" si="209">U438+(U438*12%)</f>
        <v>99999.2</v>
      </c>
      <c r="W438" s="42"/>
      <c r="X438" s="7">
        <v>2018</v>
      </c>
      <c r="Y438" s="8"/>
      <c r="Z438" s="43"/>
      <c r="AA438" s="43"/>
      <c r="AB438" s="43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</row>
    <row r="439" spans="1:39" ht="58.5" customHeight="1" x14ac:dyDescent="0.25">
      <c r="A439" s="34"/>
      <c r="B439" s="3" t="s">
        <v>666</v>
      </c>
      <c r="C439" s="9" t="s">
        <v>36</v>
      </c>
      <c r="D439" s="9" t="s">
        <v>586</v>
      </c>
      <c r="E439" s="9" t="s">
        <v>587</v>
      </c>
      <c r="F439" s="9" t="s">
        <v>663</v>
      </c>
      <c r="G439" s="9"/>
      <c r="H439" s="9" t="s">
        <v>584</v>
      </c>
      <c r="I439" s="9">
        <v>100</v>
      </c>
      <c r="J439" s="5">
        <v>710000000</v>
      </c>
      <c r="K439" s="9" t="s">
        <v>41</v>
      </c>
      <c r="L439" s="9" t="s">
        <v>383</v>
      </c>
      <c r="M439" s="9" t="s">
        <v>42</v>
      </c>
      <c r="N439" s="5"/>
      <c r="O439" s="10" t="s">
        <v>300</v>
      </c>
      <c r="P439" s="9" t="s">
        <v>301</v>
      </c>
      <c r="Q439" s="3"/>
      <c r="R439" s="9" t="s">
        <v>595</v>
      </c>
      <c r="S439" s="14">
        <v>1</v>
      </c>
      <c r="T439" s="1">
        <v>115178</v>
      </c>
      <c r="U439" s="1">
        <v>0</v>
      </c>
      <c r="V439" s="2">
        <f>U439+(U439*12%)</f>
        <v>0</v>
      </c>
      <c r="W439" s="42"/>
      <c r="X439" s="7">
        <v>2018</v>
      </c>
      <c r="Y439" s="8" t="s">
        <v>1059</v>
      </c>
      <c r="Z439" s="43"/>
      <c r="AA439" s="43"/>
      <c r="AB439" s="43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</row>
    <row r="440" spans="1:39" ht="82.5" customHeight="1" x14ac:dyDescent="0.25">
      <c r="A440" s="34"/>
      <c r="B440" s="3" t="s">
        <v>1055</v>
      </c>
      <c r="C440" s="9" t="s">
        <v>36</v>
      </c>
      <c r="D440" s="9" t="s">
        <v>1056</v>
      </c>
      <c r="E440" s="9" t="s">
        <v>1057</v>
      </c>
      <c r="F440" s="9" t="s">
        <v>1058</v>
      </c>
      <c r="G440" s="9"/>
      <c r="H440" s="9" t="s">
        <v>40</v>
      </c>
      <c r="I440" s="9">
        <v>100</v>
      </c>
      <c r="J440" s="5">
        <v>710000000</v>
      </c>
      <c r="K440" s="9" t="s">
        <v>41</v>
      </c>
      <c r="L440" s="9" t="s">
        <v>383</v>
      </c>
      <c r="M440" s="9" t="s">
        <v>42</v>
      </c>
      <c r="N440" s="5"/>
      <c r="O440" s="10" t="s">
        <v>300</v>
      </c>
      <c r="P440" s="9" t="s">
        <v>301</v>
      </c>
      <c r="Q440" s="3"/>
      <c r="R440" s="9" t="s">
        <v>595</v>
      </c>
      <c r="S440" s="14">
        <v>1</v>
      </c>
      <c r="T440" s="1">
        <v>115178</v>
      </c>
      <c r="U440" s="1">
        <v>0</v>
      </c>
      <c r="V440" s="2">
        <f>U440+(U440*12%)</f>
        <v>0</v>
      </c>
      <c r="W440" s="42"/>
      <c r="X440" s="7">
        <v>2018</v>
      </c>
      <c r="Y440" s="8" t="s">
        <v>1088</v>
      </c>
      <c r="Z440" s="43"/>
      <c r="AA440" s="43"/>
      <c r="AB440" s="43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</row>
    <row r="441" spans="1:39" ht="82.5" customHeight="1" x14ac:dyDescent="0.25">
      <c r="A441" s="34"/>
      <c r="B441" s="3" t="s">
        <v>1115</v>
      </c>
      <c r="C441" s="9" t="s">
        <v>36</v>
      </c>
      <c r="D441" s="9" t="s">
        <v>1056</v>
      </c>
      <c r="E441" s="9" t="s">
        <v>1057</v>
      </c>
      <c r="F441" s="9" t="s">
        <v>1058</v>
      </c>
      <c r="G441" s="9"/>
      <c r="H441" s="9" t="s">
        <v>40</v>
      </c>
      <c r="I441" s="9">
        <v>100</v>
      </c>
      <c r="J441" s="5">
        <v>710000000</v>
      </c>
      <c r="K441" s="9" t="s">
        <v>41</v>
      </c>
      <c r="L441" s="9" t="s">
        <v>383</v>
      </c>
      <c r="M441" s="9" t="s">
        <v>42</v>
      </c>
      <c r="N441" s="5"/>
      <c r="O441" s="10" t="s">
        <v>728</v>
      </c>
      <c r="P441" s="9" t="s">
        <v>301</v>
      </c>
      <c r="Q441" s="3"/>
      <c r="R441" s="9" t="s">
        <v>595</v>
      </c>
      <c r="S441" s="14">
        <v>1</v>
      </c>
      <c r="T441" s="1">
        <v>115178</v>
      </c>
      <c r="U441" s="1">
        <f t="shared" ref="U441" si="210">S441*T441</f>
        <v>115178</v>
      </c>
      <c r="V441" s="2">
        <f>U441+(U441*12%)</f>
        <v>128999.36</v>
      </c>
      <c r="W441" s="42"/>
      <c r="X441" s="7">
        <v>2018</v>
      </c>
      <c r="Y441" s="8"/>
      <c r="Z441" s="43"/>
      <c r="AA441" s="43"/>
      <c r="AB441" s="43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</row>
    <row r="442" spans="1:39" ht="57.75" customHeight="1" x14ac:dyDescent="0.25">
      <c r="A442" s="34"/>
      <c r="B442" s="3" t="s">
        <v>669</v>
      </c>
      <c r="C442" s="9" t="s">
        <v>36</v>
      </c>
      <c r="D442" s="5" t="s">
        <v>624</v>
      </c>
      <c r="E442" s="5" t="s">
        <v>625</v>
      </c>
      <c r="F442" s="5" t="s">
        <v>665</v>
      </c>
      <c r="G442" s="42"/>
      <c r="H442" s="9" t="s">
        <v>584</v>
      </c>
      <c r="I442" s="9">
        <v>100</v>
      </c>
      <c r="J442" s="5">
        <v>710000000</v>
      </c>
      <c r="K442" s="9" t="s">
        <v>41</v>
      </c>
      <c r="L442" s="9" t="s">
        <v>383</v>
      </c>
      <c r="M442" s="9" t="s">
        <v>42</v>
      </c>
      <c r="N442" s="5"/>
      <c r="O442" s="10" t="s">
        <v>300</v>
      </c>
      <c r="P442" s="9" t="s">
        <v>301</v>
      </c>
      <c r="Q442" s="3"/>
      <c r="R442" s="9" t="s">
        <v>595</v>
      </c>
      <c r="S442" s="14">
        <v>1</v>
      </c>
      <c r="T442" s="1">
        <v>1589285</v>
      </c>
      <c r="U442" s="1">
        <v>0</v>
      </c>
      <c r="V442" s="2">
        <f t="shared" si="186"/>
        <v>0</v>
      </c>
      <c r="W442" s="42"/>
      <c r="X442" s="7">
        <v>2018</v>
      </c>
      <c r="Y442" s="8" t="s">
        <v>835</v>
      </c>
      <c r="Z442" s="43"/>
      <c r="AA442" s="43"/>
      <c r="AB442" s="43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</row>
    <row r="443" spans="1:39" ht="57.75" customHeight="1" x14ac:dyDescent="0.25">
      <c r="A443" s="34"/>
      <c r="B443" s="3" t="s">
        <v>1120</v>
      </c>
      <c r="C443" s="9" t="s">
        <v>36</v>
      </c>
      <c r="D443" s="5" t="s">
        <v>624</v>
      </c>
      <c r="E443" s="5" t="s">
        <v>625</v>
      </c>
      <c r="F443" s="5" t="s">
        <v>665</v>
      </c>
      <c r="G443" s="42"/>
      <c r="H443" s="9" t="s">
        <v>584</v>
      </c>
      <c r="I443" s="9">
        <v>100</v>
      </c>
      <c r="J443" s="5">
        <v>710000000</v>
      </c>
      <c r="K443" s="9" t="s">
        <v>41</v>
      </c>
      <c r="L443" s="9" t="s">
        <v>657</v>
      </c>
      <c r="M443" s="9" t="s">
        <v>42</v>
      </c>
      <c r="N443" s="5"/>
      <c r="O443" s="10" t="s">
        <v>300</v>
      </c>
      <c r="P443" s="9" t="s">
        <v>301</v>
      </c>
      <c r="Q443" s="3"/>
      <c r="R443" s="9" t="s">
        <v>595</v>
      </c>
      <c r="S443" s="14">
        <v>1</v>
      </c>
      <c r="T443" s="1">
        <v>1589285</v>
      </c>
      <c r="U443" s="1">
        <v>0</v>
      </c>
      <c r="V443" s="2">
        <f t="shared" ref="V443" si="211">U443+(U443*12%)</f>
        <v>0</v>
      </c>
      <c r="W443" s="42"/>
      <c r="X443" s="7">
        <v>2018</v>
      </c>
      <c r="Y443" s="8" t="s">
        <v>835</v>
      </c>
      <c r="Z443" s="43"/>
      <c r="AA443" s="43"/>
      <c r="AB443" s="43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</row>
    <row r="444" spans="1:39" ht="57.75" customHeight="1" x14ac:dyDescent="0.25">
      <c r="A444" s="34"/>
      <c r="B444" s="3" t="s">
        <v>1151</v>
      </c>
      <c r="C444" s="9" t="s">
        <v>36</v>
      </c>
      <c r="D444" s="5" t="s">
        <v>624</v>
      </c>
      <c r="E444" s="5" t="s">
        <v>625</v>
      </c>
      <c r="F444" s="5" t="s">
        <v>665</v>
      </c>
      <c r="G444" s="42"/>
      <c r="H444" s="9" t="s">
        <v>584</v>
      </c>
      <c r="I444" s="9">
        <v>100</v>
      </c>
      <c r="J444" s="5">
        <v>710000000</v>
      </c>
      <c r="K444" s="9" t="s">
        <v>41</v>
      </c>
      <c r="L444" s="9" t="s">
        <v>1124</v>
      </c>
      <c r="M444" s="9" t="s">
        <v>42</v>
      </c>
      <c r="N444" s="5"/>
      <c r="O444" s="10" t="s">
        <v>300</v>
      </c>
      <c r="P444" s="9" t="s">
        <v>301</v>
      </c>
      <c r="Q444" s="3"/>
      <c r="R444" s="9" t="s">
        <v>595</v>
      </c>
      <c r="S444" s="14">
        <v>1</v>
      </c>
      <c r="T444" s="1">
        <v>1589285</v>
      </c>
      <c r="U444" s="1">
        <f t="shared" ref="U444" si="212">S444*T444</f>
        <v>1589285</v>
      </c>
      <c r="V444" s="2">
        <f t="shared" ref="V444" si="213">U444+(U444*12%)</f>
        <v>1779999.2</v>
      </c>
      <c r="W444" s="42"/>
      <c r="X444" s="7">
        <v>2018</v>
      </c>
      <c r="Y444" s="8"/>
      <c r="Z444" s="43"/>
      <c r="AA444" s="43"/>
      <c r="AB444" s="43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</row>
    <row r="445" spans="1:39" ht="54.75" customHeight="1" x14ac:dyDescent="0.25">
      <c r="A445" s="34"/>
      <c r="B445" s="3" t="s">
        <v>674</v>
      </c>
      <c r="C445" s="9" t="s">
        <v>36</v>
      </c>
      <c r="D445" s="12" t="s">
        <v>628</v>
      </c>
      <c r="E445" s="5" t="s">
        <v>667</v>
      </c>
      <c r="F445" s="5" t="s">
        <v>668</v>
      </c>
      <c r="G445" s="9"/>
      <c r="H445" s="9" t="s">
        <v>40</v>
      </c>
      <c r="I445" s="9">
        <v>100</v>
      </c>
      <c r="J445" s="5">
        <v>710000000</v>
      </c>
      <c r="K445" s="9" t="s">
        <v>41</v>
      </c>
      <c r="L445" s="9" t="s">
        <v>383</v>
      </c>
      <c r="M445" s="9" t="s">
        <v>42</v>
      </c>
      <c r="N445" s="5"/>
      <c r="O445" s="10" t="s">
        <v>300</v>
      </c>
      <c r="P445" s="9" t="s">
        <v>301</v>
      </c>
      <c r="Q445" s="3"/>
      <c r="R445" s="9" t="s">
        <v>595</v>
      </c>
      <c r="S445" s="14">
        <v>1</v>
      </c>
      <c r="T445" s="1">
        <v>133928</v>
      </c>
      <c r="U445" s="1">
        <v>0</v>
      </c>
      <c r="V445" s="2">
        <f t="shared" si="186"/>
        <v>0</v>
      </c>
      <c r="W445" s="9"/>
      <c r="X445" s="7">
        <v>2018</v>
      </c>
      <c r="Y445" s="8" t="s">
        <v>1062</v>
      </c>
      <c r="Z445" s="43"/>
      <c r="AA445" s="43"/>
      <c r="AB445" s="43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</row>
    <row r="446" spans="1:39" ht="63.75" customHeight="1" x14ac:dyDescent="0.25">
      <c r="A446" s="34"/>
      <c r="B446" s="3" t="s">
        <v>1060</v>
      </c>
      <c r="C446" s="9" t="s">
        <v>36</v>
      </c>
      <c r="D446" s="12" t="s">
        <v>628</v>
      </c>
      <c r="E446" s="5" t="s">
        <v>667</v>
      </c>
      <c r="F446" s="5" t="s">
        <v>1061</v>
      </c>
      <c r="G446" s="9"/>
      <c r="H446" s="9" t="s">
        <v>40</v>
      </c>
      <c r="I446" s="9">
        <v>100</v>
      </c>
      <c r="J446" s="5">
        <v>710000000</v>
      </c>
      <c r="K446" s="9" t="s">
        <v>41</v>
      </c>
      <c r="L446" s="9" t="s">
        <v>657</v>
      </c>
      <c r="M446" s="9" t="s">
        <v>42</v>
      </c>
      <c r="N446" s="5"/>
      <c r="O446" s="10" t="s">
        <v>300</v>
      </c>
      <c r="P446" s="9" t="s">
        <v>301</v>
      </c>
      <c r="Q446" s="3"/>
      <c r="R446" s="9" t="s">
        <v>595</v>
      </c>
      <c r="S446" s="14">
        <v>1</v>
      </c>
      <c r="T446" s="1">
        <v>133928</v>
      </c>
      <c r="U446" s="1">
        <v>0</v>
      </c>
      <c r="V446" s="2">
        <f t="shared" ref="V446" si="214">U446+(U446*12%)</f>
        <v>0</v>
      </c>
      <c r="W446" s="9"/>
      <c r="X446" s="7">
        <v>2018</v>
      </c>
      <c r="Y446" s="8" t="s">
        <v>835</v>
      </c>
      <c r="Z446" s="43"/>
      <c r="AA446" s="43"/>
      <c r="AB446" s="43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</row>
    <row r="447" spans="1:39" ht="63.75" customHeight="1" x14ac:dyDescent="0.25">
      <c r="A447" s="34"/>
      <c r="B447" s="3" t="s">
        <v>1152</v>
      </c>
      <c r="C447" s="9" t="s">
        <v>36</v>
      </c>
      <c r="D447" s="12" t="s">
        <v>628</v>
      </c>
      <c r="E447" s="5" t="s">
        <v>667</v>
      </c>
      <c r="F447" s="5" t="s">
        <v>1061</v>
      </c>
      <c r="G447" s="9"/>
      <c r="H447" s="9" t="s">
        <v>40</v>
      </c>
      <c r="I447" s="9">
        <v>100</v>
      </c>
      <c r="J447" s="5">
        <v>710000000</v>
      </c>
      <c r="K447" s="9" t="s">
        <v>41</v>
      </c>
      <c r="L447" s="9" t="s">
        <v>1124</v>
      </c>
      <c r="M447" s="9" t="s">
        <v>42</v>
      </c>
      <c r="N447" s="5"/>
      <c r="O447" s="10" t="s">
        <v>300</v>
      </c>
      <c r="P447" s="9" t="s">
        <v>301</v>
      </c>
      <c r="Q447" s="3"/>
      <c r="R447" s="9" t="s">
        <v>595</v>
      </c>
      <c r="S447" s="14">
        <v>1</v>
      </c>
      <c r="T447" s="1">
        <v>133928</v>
      </c>
      <c r="U447" s="1">
        <f t="shared" ref="U447" si="215">S447*T447</f>
        <v>133928</v>
      </c>
      <c r="V447" s="2">
        <f t="shared" ref="V447" si="216">U447+(U447*12%)</f>
        <v>149999.35999999999</v>
      </c>
      <c r="W447" s="9"/>
      <c r="X447" s="7">
        <v>2018</v>
      </c>
      <c r="Y447" s="8"/>
      <c r="Z447" s="43"/>
      <c r="AA447" s="43"/>
      <c r="AB447" s="43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</row>
    <row r="448" spans="1:39" ht="57.75" customHeight="1" x14ac:dyDescent="0.25">
      <c r="A448" s="34"/>
      <c r="B448" s="3" t="s">
        <v>678</v>
      </c>
      <c r="C448" s="9" t="s">
        <v>36</v>
      </c>
      <c r="D448" s="12" t="s">
        <v>670</v>
      </c>
      <c r="E448" s="5" t="s">
        <v>671</v>
      </c>
      <c r="F448" s="5" t="s">
        <v>672</v>
      </c>
      <c r="G448" s="9"/>
      <c r="H448" s="9" t="s">
        <v>40</v>
      </c>
      <c r="I448" s="9">
        <v>100</v>
      </c>
      <c r="J448" s="5">
        <v>710000000</v>
      </c>
      <c r="K448" s="9" t="s">
        <v>41</v>
      </c>
      <c r="L448" s="9" t="s">
        <v>383</v>
      </c>
      <c r="M448" s="9" t="s">
        <v>42</v>
      </c>
      <c r="N448" s="5"/>
      <c r="O448" s="10" t="s">
        <v>673</v>
      </c>
      <c r="P448" s="9" t="s">
        <v>301</v>
      </c>
      <c r="Q448" s="3"/>
      <c r="R448" s="9" t="s">
        <v>595</v>
      </c>
      <c r="S448" s="14">
        <v>1</v>
      </c>
      <c r="T448" s="1">
        <v>96725</v>
      </c>
      <c r="U448" s="1">
        <v>0</v>
      </c>
      <c r="V448" s="2">
        <f t="shared" si="186"/>
        <v>0</v>
      </c>
      <c r="W448" s="9"/>
      <c r="X448" s="7">
        <v>2018</v>
      </c>
      <c r="Y448" s="8" t="s">
        <v>839</v>
      </c>
      <c r="Z448" s="43"/>
      <c r="AA448" s="43"/>
      <c r="AB448" s="43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</row>
    <row r="449" spans="1:39" ht="63.75" x14ac:dyDescent="0.25">
      <c r="A449" s="34"/>
      <c r="B449" s="3" t="s">
        <v>680</v>
      </c>
      <c r="C449" s="9" t="s">
        <v>36</v>
      </c>
      <c r="D449" s="12" t="s">
        <v>675</v>
      </c>
      <c r="E449" s="5" t="s">
        <v>676</v>
      </c>
      <c r="F449" s="5" t="s">
        <v>677</v>
      </c>
      <c r="G449" s="9"/>
      <c r="H449" s="9" t="s">
        <v>40</v>
      </c>
      <c r="I449" s="9">
        <v>100</v>
      </c>
      <c r="J449" s="5">
        <v>710000000</v>
      </c>
      <c r="K449" s="9" t="s">
        <v>41</v>
      </c>
      <c r="L449" s="9" t="s">
        <v>657</v>
      </c>
      <c r="M449" s="9" t="s">
        <v>42</v>
      </c>
      <c r="N449" s="5"/>
      <c r="O449" s="10" t="s">
        <v>728</v>
      </c>
      <c r="P449" s="9" t="s">
        <v>301</v>
      </c>
      <c r="Q449" s="3"/>
      <c r="R449" s="9" t="s">
        <v>595</v>
      </c>
      <c r="S449" s="14">
        <v>1</v>
      </c>
      <c r="T449" s="1">
        <v>56550</v>
      </c>
      <c r="U449" s="1">
        <v>0</v>
      </c>
      <c r="V449" s="2">
        <f t="shared" si="186"/>
        <v>0</v>
      </c>
      <c r="W449" s="9"/>
      <c r="X449" s="7">
        <v>2018</v>
      </c>
      <c r="Y449" s="8" t="s">
        <v>992</v>
      </c>
      <c r="Z449" s="43"/>
      <c r="AA449" s="43"/>
      <c r="AB449" s="43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</row>
    <row r="450" spans="1:39" ht="63.75" x14ac:dyDescent="0.25">
      <c r="A450" s="34"/>
      <c r="B450" s="3" t="s">
        <v>1063</v>
      </c>
      <c r="C450" s="9" t="s">
        <v>36</v>
      </c>
      <c r="D450" s="12" t="s">
        <v>675</v>
      </c>
      <c r="E450" s="5" t="s">
        <v>676</v>
      </c>
      <c r="F450" s="5" t="s">
        <v>676</v>
      </c>
      <c r="G450" s="9"/>
      <c r="H450" s="9" t="s">
        <v>40</v>
      </c>
      <c r="I450" s="9">
        <v>100</v>
      </c>
      <c r="J450" s="5">
        <v>710000000</v>
      </c>
      <c r="K450" s="9" t="s">
        <v>41</v>
      </c>
      <c r="L450" s="9" t="s">
        <v>657</v>
      </c>
      <c r="M450" s="9" t="s">
        <v>42</v>
      </c>
      <c r="N450" s="5"/>
      <c r="O450" s="10" t="s">
        <v>728</v>
      </c>
      <c r="P450" s="9" t="s">
        <v>301</v>
      </c>
      <c r="Q450" s="3"/>
      <c r="R450" s="9" t="s">
        <v>595</v>
      </c>
      <c r="S450" s="14">
        <v>1</v>
      </c>
      <c r="T450" s="1">
        <v>56550</v>
      </c>
      <c r="U450" s="1">
        <v>0</v>
      </c>
      <c r="V450" s="2">
        <f t="shared" ref="V450" si="217">U450+(U450*12%)</f>
        <v>0</v>
      </c>
      <c r="W450" s="9"/>
      <c r="X450" s="7">
        <v>2018</v>
      </c>
      <c r="Y450" s="8" t="s">
        <v>835</v>
      </c>
      <c r="Z450" s="43"/>
      <c r="AA450" s="43"/>
      <c r="AB450" s="43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</row>
    <row r="451" spans="1:39" ht="63" customHeight="1" x14ac:dyDescent="0.25">
      <c r="A451" s="34"/>
      <c r="B451" s="3" t="s">
        <v>1125</v>
      </c>
      <c r="C451" s="9" t="s">
        <v>36</v>
      </c>
      <c r="D451" s="12" t="s">
        <v>675</v>
      </c>
      <c r="E451" s="5" t="s">
        <v>676</v>
      </c>
      <c r="F451" s="5" t="s">
        <v>676</v>
      </c>
      <c r="G451" s="9"/>
      <c r="H451" s="9" t="s">
        <v>40</v>
      </c>
      <c r="I451" s="9">
        <v>100</v>
      </c>
      <c r="J451" s="5">
        <v>710000000</v>
      </c>
      <c r="K451" s="9" t="s">
        <v>41</v>
      </c>
      <c r="L451" s="9" t="s">
        <v>1126</v>
      </c>
      <c r="M451" s="9" t="s">
        <v>42</v>
      </c>
      <c r="N451" s="5"/>
      <c r="O451" s="10" t="s">
        <v>728</v>
      </c>
      <c r="P451" s="9" t="s">
        <v>301</v>
      </c>
      <c r="Q451" s="3"/>
      <c r="R451" s="9" t="s">
        <v>595</v>
      </c>
      <c r="S451" s="14">
        <v>1</v>
      </c>
      <c r="T451" s="1">
        <v>56550</v>
      </c>
      <c r="U451" s="1">
        <v>0</v>
      </c>
      <c r="V451" s="2">
        <f t="shared" ref="V451" si="218">U451+(U451*12%)</f>
        <v>0</v>
      </c>
      <c r="W451" s="9"/>
      <c r="X451" s="7">
        <v>2018</v>
      </c>
      <c r="Y451" s="8" t="s">
        <v>835</v>
      </c>
      <c r="Z451" s="43"/>
      <c r="AA451" s="43"/>
      <c r="AB451" s="43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</row>
    <row r="452" spans="1:39" ht="63" customHeight="1" x14ac:dyDescent="0.25">
      <c r="A452" s="34"/>
      <c r="B452" s="3" t="s">
        <v>1166</v>
      </c>
      <c r="C452" s="9" t="s">
        <v>36</v>
      </c>
      <c r="D452" s="12" t="s">
        <v>675</v>
      </c>
      <c r="E452" s="5" t="s">
        <v>676</v>
      </c>
      <c r="F452" s="5" t="s">
        <v>676</v>
      </c>
      <c r="G452" s="9"/>
      <c r="H452" s="9" t="s">
        <v>40</v>
      </c>
      <c r="I452" s="9">
        <v>100</v>
      </c>
      <c r="J452" s="5">
        <v>710000000</v>
      </c>
      <c r="K452" s="9" t="s">
        <v>41</v>
      </c>
      <c r="L452" s="9" t="s">
        <v>1124</v>
      </c>
      <c r="M452" s="9" t="s">
        <v>42</v>
      </c>
      <c r="N452" s="5"/>
      <c r="O452" s="10" t="s">
        <v>728</v>
      </c>
      <c r="P452" s="9" t="s">
        <v>301</v>
      </c>
      <c r="Q452" s="3"/>
      <c r="R452" s="9" t="s">
        <v>595</v>
      </c>
      <c r="S452" s="14">
        <v>1</v>
      </c>
      <c r="T452" s="1">
        <v>56550</v>
      </c>
      <c r="U452" s="1">
        <f t="shared" ref="U452" si="219">S452*T452</f>
        <v>56550</v>
      </c>
      <c r="V452" s="2">
        <f t="shared" ref="V452" si="220">U452+(U452*12%)</f>
        <v>63336</v>
      </c>
      <c r="W452" s="9"/>
      <c r="X452" s="7">
        <v>2018</v>
      </c>
      <c r="Y452" s="8"/>
      <c r="Z452" s="43"/>
      <c r="AA452" s="43"/>
      <c r="AB452" s="43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</row>
    <row r="453" spans="1:39" ht="93" customHeight="1" x14ac:dyDescent="0.25">
      <c r="A453" s="34"/>
      <c r="B453" s="3" t="s">
        <v>684</v>
      </c>
      <c r="C453" s="9" t="s">
        <v>36</v>
      </c>
      <c r="D453" s="13" t="s">
        <v>1064</v>
      </c>
      <c r="E453" s="5" t="s">
        <v>800</v>
      </c>
      <c r="F453" s="5" t="s">
        <v>679</v>
      </c>
      <c r="G453" s="9"/>
      <c r="H453" s="9" t="s">
        <v>40</v>
      </c>
      <c r="I453" s="9">
        <v>100</v>
      </c>
      <c r="J453" s="5">
        <v>710000000</v>
      </c>
      <c r="K453" s="9" t="s">
        <v>41</v>
      </c>
      <c r="L453" s="9" t="s">
        <v>383</v>
      </c>
      <c r="M453" s="9" t="s">
        <v>42</v>
      </c>
      <c r="N453" s="5"/>
      <c r="O453" s="10" t="s">
        <v>300</v>
      </c>
      <c r="P453" s="3" t="s">
        <v>635</v>
      </c>
      <c r="Q453" s="3"/>
      <c r="R453" s="9" t="s">
        <v>595</v>
      </c>
      <c r="S453" s="14">
        <v>1</v>
      </c>
      <c r="T453" s="1">
        <v>879464</v>
      </c>
      <c r="U453" s="1">
        <v>0</v>
      </c>
      <c r="V453" s="2">
        <f t="shared" si="186"/>
        <v>0</v>
      </c>
      <c r="W453" s="9"/>
      <c r="X453" s="7">
        <v>2018</v>
      </c>
      <c r="Y453" s="8" t="s">
        <v>1072</v>
      </c>
      <c r="Z453" s="43"/>
      <c r="AA453" s="43"/>
      <c r="AB453" s="43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</row>
    <row r="454" spans="1:39" ht="87.75" customHeight="1" x14ac:dyDescent="0.25">
      <c r="A454" s="34"/>
      <c r="B454" s="52" t="s">
        <v>1071</v>
      </c>
      <c r="C454" s="5" t="s">
        <v>36</v>
      </c>
      <c r="D454" s="9" t="s">
        <v>1056</v>
      </c>
      <c r="E454" s="9" t="s">
        <v>1057</v>
      </c>
      <c r="F454" s="9" t="s">
        <v>1058</v>
      </c>
      <c r="G454" s="5"/>
      <c r="H454" s="5" t="s">
        <v>40</v>
      </c>
      <c r="I454" s="5">
        <v>100</v>
      </c>
      <c r="J454" s="5">
        <v>710000000</v>
      </c>
      <c r="K454" s="5" t="s">
        <v>41</v>
      </c>
      <c r="L454" s="5" t="s">
        <v>657</v>
      </c>
      <c r="M454" s="5" t="s">
        <v>42</v>
      </c>
      <c r="N454" s="5"/>
      <c r="O454" s="10" t="s">
        <v>300</v>
      </c>
      <c r="P454" s="52" t="s">
        <v>635</v>
      </c>
      <c r="Q454" s="52"/>
      <c r="R454" s="5" t="s">
        <v>595</v>
      </c>
      <c r="S454" s="53">
        <v>1</v>
      </c>
      <c r="T454" s="27">
        <v>879464</v>
      </c>
      <c r="U454" s="27">
        <v>0</v>
      </c>
      <c r="V454" s="54">
        <f t="shared" ref="V454" si="221">U454+(U454*12%)</f>
        <v>0</v>
      </c>
      <c r="W454" s="5"/>
      <c r="X454" s="55">
        <v>2018</v>
      </c>
      <c r="Y454" s="8" t="s">
        <v>1088</v>
      </c>
      <c r="Z454" s="43"/>
      <c r="AA454" s="43"/>
      <c r="AB454" s="43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</row>
    <row r="455" spans="1:39" ht="87.75" customHeight="1" x14ac:dyDescent="0.25">
      <c r="A455" s="34"/>
      <c r="B455" s="52" t="s">
        <v>1128</v>
      </c>
      <c r="C455" s="5" t="s">
        <v>36</v>
      </c>
      <c r="D455" s="9" t="s">
        <v>1056</v>
      </c>
      <c r="E455" s="9" t="s">
        <v>1057</v>
      </c>
      <c r="F455" s="9" t="s">
        <v>1058</v>
      </c>
      <c r="G455" s="5"/>
      <c r="H455" s="5" t="s">
        <v>40</v>
      </c>
      <c r="I455" s="5">
        <v>100</v>
      </c>
      <c r="J455" s="5">
        <v>710000000</v>
      </c>
      <c r="K455" s="5" t="s">
        <v>41</v>
      </c>
      <c r="L455" s="5" t="s">
        <v>657</v>
      </c>
      <c r="M455" s="5" t="s">
        <v>42</v>
      </c>
      <c r="N455" s="5"/>
      <c r="O455" s="10" t="s">
        <v>728</v>
      </c>
      <c r="P455" s="52" t="s">
        <v>635</v>
      </c>
      <c r="Q455" s="52"/>
      <c r="R455" s="5" t="s">
        <v>595</v>
      </c>
      <c r="S455" s="53">
        <v>1</v>
      </c>
      <c r="T455" s="27">
        <v>879464</v>
      </c>
      <c r="U455" s="27">
        <f t="shared" ref="U455" si="222">S455*T455</f>
        <v>879464</v>
      </c>
      <c r="V455" s="54">
        <f t="shared" ref="V455" si="223">U455+(U455*12%)</f>
        <v>984999.67999999993</v>
      </c>
      <c r="W455" s="5"/>
      <c r="X455" s="55">
        <v>2018</v>
      </c>
      <c r="Y455" s="8"/>
      <c r="Z455" s="43"/>
      <c r="AA455" s="43"/>
      <c r="AB455" s="43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</row>
    <row r="456" spans="1:39" ht="71.25" customHeight="1" x14ac:dyDescent="0.25">
      <c r="A456" s="34"/>
      <c r="B456" s="3" t="s">
        <v>686</v>
      </c>
      <c r="C456" s="9" t="s">
        <v>36</v>
      </c>
      <c r="D456" s="13" t="s">
        <v>681</v>
      </c>
      <c r="E456" s="5" t="s">
        <v>682</v>
      </c>
      <c r="F456" s="5" t="s">
        <v>683</v>
      </c>
      <c r="G456" s="9"/>
      <c r="H456" s="9" t="s">
        <v>40</v>
      </c>
      <c r="I456" s="9">
        <v>100</v>
      </c>
      <c r="J456" s="5">
        <v>710000000</v>
      </c>
      <c r="K456" s="9" t="s">
        <v>41</v>
      </c>
      <c r="L456" s="9" t="s">
        <v>383</v>
      </c>
      <c r="M456" s="9" t="s">
        <v>42</v>
      </c>
      <c r="N456" s="5"/>
      <c r="O456" s="10" t="s">
        <v>300</v>
      </c>
      <c r="P456" s="3" t="s">
        <v>635</v>
      </c>
      <c r="Q456" s="3"/>
      <c r="R456" s="9" t="s">
        <v>595</v>
      </c>
      <c r="S456" s="14">
        <v>1</v>
      </c>
      <c r="T456" s="1">
        <v>178571</v>
      </c>
      <c r="U456" s="1">
        <v>0</v>
      </c>
      <c r="V456" s="2">
        <f t="shared" si="186"/>
        <v>0</v>
      </c>
      <c r="W456" s="9"/>
      <c r="X456" s="7">
        <v>2018</v>
      </c>
      <c r="Y456" s="8" t="s">
        <v>848</v>
      </c>
      <c r="Z456" s="43"/>
      <c r="AA456" s="43"/>
      <c r="AB456" s="43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</row>
    <row r="457" spans="1:39" ht="68.25" customHeight="1" x14ac:dyDescent="0.25">
      <c r="A457" s="34"/>
      <c r="B457" s="3" t="s">
        <v>1065</v>
      </c>
      <c r="C457" s="9" t="s">
        <v>36</v>
      </c>
      <c r="D457" s="13" t="s">
        <v>681</v>
      </c>
      <c r="E457" s="5" t="s">
        <v>682</v>
      </c>
      <c r="F457" s="5" t="s">
        <v>682</v>
      </c>
      <c r="G457" s="5" t="s">
        <v>683</v>
      </c>
      <c r="H457" s="9" t="s">
        <v>40</v>
      </c>
      <c r="I457" s="9">
        <v>100</v>
      </c>
      <c r="J457" s="5">
        <v>710000000</v>
      </c>
      <c r="K457" s="9" t="s">
        <v>41</v>
      </c>
      <c r="L457" s="9" t="s">
        <v>383</v>
      </c>
      <c r="M457" s="9" t="s">
        <v>42</v>
      </c>
      <c r="N457" s="5"/>
      <c r="O457" s="10" t="s">
        <v>300</v>
      </c>
      <c r="P457" s="3" t="s">
        <v>635</v>
      </c>
      <c r="Q457" s="3"/>
      <c r="R457" s="9" t="s">
        <v>595</v>
      </c>
      <c r="S457" s="14">
        <v>1</v>
      </c>
      <c r="T457" s="1">
        <v>178571</v>
      </c>
      <c r="U457" s="1">
        <v>0</v>
      </c>
      <c r="V457" s="2">
        <f t="shared" ref="V457" si="224">U457+(U457*12%)</f>
        <v>0</v>
      </c>
      <c r="W457" s="9"/>
      <c r="X457" s="7">
        <v>2018</v>
      </c>
      <c r="Y457" s="8" t="s">
        <v>835</v>
      </c>
      <c r="Z457" s="43"/>
      <c r="AA457" s="43"/>
      <c r="AB457" s="43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</row>
    <row r="458" spans="1:39" ht="68.25" customHeight="1" x14ac:dyDescent="0.25">
      <c r="A458" s="34"/>
      <c r="B458" s="3" t="s">
        <v>1121</v>
      </c>
      <c r="C458" s="9" t="s">
        <v>36</v>
      </c>
      <c r="D458" s="13" t="s">
        <v>681</v>
      </c>
      <c r="E458" s="5" t="s">
        <v>682</v>
      </c>
      <c r="F458" s="5" t="s">
        <v>682</v>
      </c>
      <c r="G458" s="5" t="s">
        <v>683</v>
      </c>
      <c r="H458" s="9" t="s">
        <v>40</v>
      </c>
      <c r="I458" s="9">
        <v>100</v>
      </c>
      <c r="J458" s="5">
        <v>710000000</v>
      </c>
      <c r="K458" s="9" t="s">
        <v>41</v>
      </c>
      <c r="L458" s="9" t="s">
        <v>657</v>
      </c>
      <c r="M458" s="9" t="s">
        <v>42</v>
      </c>
      <c r="N458" s="5"/>
      <c r="O458" s="10" t="s">
        <v>300</v>
      </c>
      <c r="P458" s="3" t="s">
        <v>635</v>
      </c>
      <c r="Q458" s="3"/>
      <c r="R458" s="9" t="s">
        <v>595</v>
      </c>
      <c r="S458" s="14">
        <v>1</v>
      </c>
      <c r="T458" s="1">
        <v>178571</v>
      </c>
      <c r="U458" s="1">
        <v>0</v>
      </c>
      <c r="V458" s="2">
        <f t="shared" ref="V458" si="225">U458+(U458*12%)</f>
        <v>0</v>
      </c>
      <c r="W458" s="9"/>
      <c r="X458" s="7">
        <v>2018</v>
      </c>
      <c r="Y458" s="8" t="s">
        <v>835</v>
      </c>
      <c r="Z458" s="43"/>
      <c r="AA458" s="43"/>
      <c r="AB458" s="43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</row>
    <row r="459" spans="1:39" ht="68.25" customHeight="1" x14ac:dyDescent="0.25">
      <c r="A459" s="34"/>
      <c r="B459" s="3" t="s">
        <v>1153</v>
      </c>
      <c r="C459" s="9" t="s">
        <v>36</v>
      </c>
      <c r="D459" s="13" t="s">
        <v>681</v>
      </c>
      <c r="E459" s="5" t="s">
        <v>682</v>
      </c>
      <c r="F459" s="5" t="s">
        <v>682</v>
      </c>
      <c r="G459" s="5" t="s">
        <v>683</v>
      </c>
      <c r="H459" s="9" t="s">
        <v>40</v>
      </c>
      <c r="I459" s="9">
        <v>100</v>
      </c>
      <c r="J459" s="5">
        <v>710000000</v>
      </c>
      <c r="K459" s="9" t="s">
        <v>41</v>
      </c>
      <c r="L459" s="9" t="s">
        <v>1124</v>
      </c>
      <c r="M459" s="9" t="s">
        <v>42</v>
      </c>
      <c r="N459" s="5"/>
      <c r="O459" s="10" t="s">
        <v>300</v>
      </c>
      <c r="P459" s="3" t="s">
        <v>635</v>
      </c>
      <c r="Q459" s="3"/>
      <c r="R459" s="9" t="s">
        <v>595</v>
      </c>
      <c r="S459" s="14">
        <v>1</v>
      </c>
      <c r="T459" s="1">
        <v>178571</v>
      </c>
      <c r="U459" s="1">
        <f t="shared" ref="U459" si="226">S459*T459</f>
        <v>178571</v>
      </c>
      <c r="V459" s="2">
        <f t="shared" ref="V459" si="227">U459+(U459*12%)</f>
        <v>199999.52</v>
      </c>
      <c r="W459" s="9"/>
      <c r="X459" s="7">
        <v>2018</v>
      </c>
      <c r="Y459" s="8"/>
      <c r="Z459" s="43"/>
      <c r="AA459" s="43"/>
      <c r="AB459" s="43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</row>
    <row r="460" spans="1:39" ht="134.25" customHeight="1" x14ac:dyDescent="0.25">
      <c r="A460" s="34"/>
      <c r="B460" s="3" t="s">
        <v>690</v>
      </c>
      <c r="C460" s="9" t="s">
        <v>36</v>
      </c>
      <c r="D460" s="13" t="s">
        <v>812</v>
      </c>
      <c r="E460" s="5" t="s">
        <v>811</v>
      </c>
      <c r="F460" s="5" t="s">
        <v>685</v>
      </c>
      <c r="G460" s="9"/>
      <c r="H460" s="9" t="s">
        <v>40</v>
      </c>
      <c r="I460" s="9">
        <v>100</v>
      </c>
      <c r="J460" s="5">
        <v>710000000</v>
      </c>
      <c r="K460" s="9" t="s">
        <v>41</v>
      </c>
      <c r="L460" s="9" t="s">
        <v>383</v>
      </c>
      <c r="M460" s="9" t="s">
        <v>42</v>
      </c>
      <c r="N460" s="5"/>
      <c r="O460" s="10" t="s">
        <v>300</v>
      </c>
      <c r="P460" s="3" t="s">
        <v>806</v>
      </c>
      <c r="Q460" s="3"/>
      <c r="R460" s="9" t="s">
        <v>595</v>
      </c>
      <c r="S460" s="14">
        <v>1</v>
      </c>
      <c r="T460" s="1">
        <v>669642</v>
      </c>
      <c r="U460" s="1">
        <v>0</v>
      </c>
      <c r="V460" s="2">
        <f t="shared" si="186"/>
        <v>0</v>
      </c>
      <c r="W460" s="9"/>
      <c r="X460" s="7">
        <v>2018</v>
      </c>
      <c r="Y460" s="8" t="s">
        <v>848</v>
      </c>
      <c r="Z460" s="43"/>
      <c r="AA460" s="43"/>
      <c r="AB460" s="43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</row>
    <row r="461" spans="1:39" ht="134.25" customHeight="1" x14ac:dyDescent="0.25">
      <c r="A461" s="34"/>
      <c r="B461" s="3" t="s">
        <v>1066</v>
      </c>
      <c r="C461" s="9" t="s">
        <v>36</v>
      </c>
      <c r="D461" s="13" t="s">
        <v>812</v>
      </c>
      <c r="E461" s="5" t="s">
        <v>811</v>
      </c>
      <c r="F461" s="5" t="s">
        <v>811</v>
      </c>
      <c r="G461" s="5" t="s">
        <v>685</v>
      </c>
      <c r="H461" s="9" t="s">
        <v>40</v>
      </c>
      <c r="I461" s="9">
        <v>100</v>
      </c>
      <c r="J461" s="5">
        <v>710000000</v>
      </c>
      <c r="K461" s="9" t="s">
        <v>41</v>
      </c>
      <c r="L461" s="9" t="s">
        <v>383</v>
      </c>
      <c r="M461" s="9" t="s">
        <v>42</v>
      </c>
      <c r="N461" s="5"/>
      <c r="O461" s="10" t="s">
        <v>300</v>
      </c>
      <c r="P461" s="3" t="s">
        <v>806</v>
      </c>
      <c r="Q461" s="3"/>
      <c r="R461" s="9" t="s">
        <v>595</v>
      </c>
      <c r="S461" s="14">
        <v>1</v>
      </c>
      <c r="T461" s="1">
        <v>669642</v>
      </c>
      <c r="U461" s="1">
        <f t="shared" ref="U461" si="228">S461*T461</f>
        <v>669642</v>
      </c>
      <c r="V461" s="2">
        <f t="shared" ref="V461" si="229">U461+(U461*12%)</f>
        <v>749999.04</v>
      </c>
      <c r="W461" s="9"/>
      <c r="X461" s="7">
        <v>2018</v>
      </c>
      <c r="Y461" s="8"/>
      <c r="Z461" s="43"/>
      <c r="AA461" s="43"/>
      <c r="AB461" s="43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</row>
    <row r="462" spans="1:39" ht="60.75" customHeight="1" x14ac:dyDescent="0.25">
      <c r="A462" s="34"/>
      <c r="B462" s="3" t="s">
        <v>694</v>
      </c>
      <c r="C462" s="9" t="s">
        <v>36</v>
      </c>
      <c r="D462" s="13" t="s">
        <v>687</v>
      </c>
      <c r="E462" s="5" t="s">
        <v>688</v>
      </c>
      <c r="F462" s="5" t="s">
        <v>689</v>
      </c>
      <c r="G462" s="9"/>
      <c r="H462" s="9" t="s">
        <v>40</v>
      </c>
      <c r="I462" s="9">
        <v>100</v>
      </c>
      <c r="J462" s="5">
        <v>710000000</v>
      </c>
      <c r="K462" s="9" t="s">
        <v>41</v>
      </c>
      <c r="L462" s="9" t="s">
        <v>657</v>
      </c>
      <c r="M462" s="9" t="s">
        <v>42</v>
      </c>
      <c r="N462" s="5"/>
      <c r="O462" s="10" t="s">
        <v>300</v>
      </c>
      <c r="P462" s="9" t="s">
        <v>726</v>
      </c>
      <c r="Q462" s="3"/>
      <c r="R462" s="9" t="s">
        <v>595</v>
      </c>
      <c r="S462" s="14">
        <v>1</v>
      </c>
      <c r="T462" s="1">
        <v>988736</v>
      </c>
      <c r="U462" s="1">
        <v>0</v>
      </c>
      <c r="V462" s="2">
        <f t="shared" si="186"/>
        <v>0</v>
      </c>
      <c r="W462" s="9"/>
      <c r="X462" s="7">
        <v>2018</v>
      </c>
      <c r="Y462" s="8" t="s">
        <v>835</v>
      </c>
      <c r="Z462" s="43"/>
      <c r="AA462" s="43"/>
      <c r="AB462" s="43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</row>
    <row r="463" spans="1:39" ht="60.75" customHeight="1" x14ac:dyDescent="0.25">
      <c r="A463" s="34"/>
      <c r="B463" s="3" t="s">
        <v>837</v>
      </c>
      <c r="C463" s="9" t="s">
        <v>36</v>
      </c>
      <c r="D463" s="13" t="s">
        <v>687</v>
      </c>
      <c r="E463" s="5" t="s">
        <v>688</v>
      </c>
      <c r="F463" s="5" t="s">
        <v>689</v>
      </c>
      <c r="G463" s="9"/>
      <c r="H463" s="9" t="s">
        <v>40</v>
      </c>
      <c r="I463" s="9">
        <v>100</v>
      </c>
      <c r="J463" s="5">
        <v>710000000</v>
      </c>
      <c r="K463" s="9" t="s">
        <v>41</v>
      </c>
      <c r="L463" s="9" t="s">
        <v>838</v>
      </c>
      <c r="M463" s="9" t="s">
        <v>42</v>
      </c>
      <c r="N463" s="5"/>
      <c r="O463" s="10" t="s">
        <v>300</v>
      </c>
      <c r="P463" s="9" t="s">
        <v>726</v>
      </c>
      <c r="Q463" s="3"/>
      <c r="R463" s="9" t="s">
        <v>595</v>
      </c>
      <c r="S463" s="14">
        <v>1</v>
      </c>
      <c r="T463" s="1">
        <v>988736</v>
      </c>
      <c r="U463" s="1">
        <v>0</v>
      </c>
      <c r="V463" s="2">
        <f t="shared" ref="V463" si="230">U463+(U463*12%)</f>
        <v>0</v>
      </c>
      <c r="W463" s="9"/>
      <c r="X463" s="7">
        <v>2018</v>
      </c>
      <c r="Y463" s="8" t="s">
        <v>835</v>
      </c>
      <c r="Z463" s="43"/>
      <c r="AA463" s="43"/>
      <c r="AB463" s="43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</row>
    <row r="464" spans="1:39" ht="60.75" customHeight="1" x14ac:dyDescent="0.25">
      <c r="A464" s="34"/>
      <c r="B464" s="3" t="s">
        <v>1167</v>
      </c>
      <c r="C464" s="9" t="s">
        <v>36</v>
      </c>
      <c r="D464" s="13" t="s">
        <v>687</v>
      </c>
      <c r="E464" s="5" t="s">
        <v>688</v>
      </c>
      <c r="F464" s="5" t="s">
        <v>689</v>
      </c>
      <c r="G464" s="9"/>
      <c r="H464" s="9" t="s">
        <v>40</v>
      </c>
      <c r="I464" s="9">
        <v>100</v>
      </c>
      <c r="J464" s="5">
        <v>710000000</v>
      </c>
      <c r="K464" s="9" t="s">
        <v>41</v>
      </c>
      <c r="L464" s="9" t="s">
        <v>1124</v>
      </c>
      <c r="M464" s="9" t="s">
        <v>42</v>
      </c>
      <c r="N464" s="5"/>
      <c r="O464" s="10" t="s">
        <v>300</v>
      </c>
      <c r="P464" s="9" t="s">
        <v>726</v>
      </c>
      <c r="Q464" s="3"/>
      <c r="R464" s="9" t="s">
        <v>595</v>
      </c>
      <c r="S464" s="14">
        <v>1</v>
      </c>
      <c r="T464" s="1">
        <v>988736</v>
      </c>
      <c r="U464" s="1">
        <f t="shared" ref="U464" si="231">S464*T464</f>
        <v>988736</v>
      </c>
      <c r="V464" s="2">
        <f t="shared" ref="V464" si="232">U464+(U464*12%)</f>
        <v>1107384.3200000001</v>
      </c>
      <c r="W464" s="9"/>
      <c r="X464" s="7">
        <v>2018</v>
      </c>
      <c r="Y464" s="8"/>
      <c r="Z464" s="43"/>
      <c r="AA464" s="43"/>
      <c r="AB464" s="43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</row>
    <row r="465" spans="1:39" ht="58.5" customHeight="1" x14ac:dyDescent="0.25">
      <c r="A465" s="34"/>
      <c r="B465" s="3" t="s">
        <v>698</v>
      </c>
      <c r="C465" s="9" t="s">
        <v>36</v>
      </c>
      <c r="D465" s="13" t="s">
        <v>687</v>
      </c>
      <c r="E465" s="5" t="s">
        <v>688</v>
      </c>
      <c r="F465" s="5" t="s">
        <v>689</v>
      </c>
      <c r="G465" s="9"/>
      <c r="H465" s="9" t="s">
        <v>40</v>
      </c>
      <c r="I465" s="9">
        <v>100</v>
      </c>
      <c r="J465" s="5">
        <v>710000000</v>
      </c>
      <c r="K465" s="9" t="s">
        <v>41</v>
      </c>
      <c r="L465" s="9" t="s">
        <v>383</v>
      </c>
      <c r="M465" s="9" t="s">
        <v>42</v>
      </c>
      <c r="N465" s="5"/>
      <c r="O465" s="10" t="s">
        <v>807</v>
      </c>
      <c r="P465" s="9" t="s">
        <v>726</v>
      </c>
      <c r="Q465" s="3"/>
      <c r="R465" s="9" t="s">
        <v>595</v>
      </c>
      <c r="S465" s="14">
        <v>1</v>
      </c>
      <c r="T465" s="1">
        <v>105013</v>
      </c>
      <c r="U465" s="1">
        <v>0</v>
      </c>
      <c r="V465" s="2">
        <f t="shared" si="186"/>
        <v>0</v>
      </c>
      <c r="W465" s="9"/>
      <c r="X465" s="7">
        <v>2018</v>
      </c>
      <c r="Y465" s="8" t="s">
        <v>835</v>
      </c>
      <c r="Z465" s="43"/>
      <c r="AA465" s="43"/>
      <c r="AB465" s="43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</row>
    <row r="466" spans="1:39" ht="58.5" customHeight="1" x14ac:dyDescent="0.25">
      <c r="A466" s="34"/>
      <c r="B466" s="3" t="s">
        <v>834</v>
      </c>
      <c r="C466" s="9" t="s">
        <v>36</v>
      </c>
      <c r="D466" s="13" t="s">
        <v>687</v>
      </c>
      <c r="E466" s="5" t="s">
        <v>688</v>
      </c>
      <c r="F466" s="5" t="s">
        <v>689</v>
      </c>
      <c r="G466" s="9"/>
      <c r="H466" s="9" t="s">
        <v>40</v>
      </c>
      <c r="I466" s="9">
        <v>100</v>
      </c>
      <c r="J466" s="5">
        <v>710000000</v>
      </c>
      <c r="K466" s="9" t="s">
        <v>41</v>
      </c>
      <c r="L466" s="9" t="s">
        <v>657</v>
      </c>
      <c r="M466" s="9" t="s">
        <v>42</v>
      </c>
      <c r="N466" s="5"/>
      <c r="O466" s="10" t="s">
        <v>836</v>
      </c>
      <c r="P466" s="9" t="s">
        <v>726</v>
      </c>
      <c r="Q466" s="3"/>
      <c r="R466" s="9" t="s">
        <v>595</v>
      </c>
      <c r="S466" s="14">
        <v>1</v>
      </c>
      <c r="T466" s="1">
        <v>105013</v>
      </c>
      <c r="U466" s="1">
        <v>0</v>
      </c>
      <c r="V466" s="2">
        <f t="shared" ref="V466" si="233">U466+(U466*12%)</f>
        <v>0</v>
      </c>
      <c r="W466" s="9"/>
      <c r="X466" s="7">
        <v>2018</v>
      </c>
      <c r="Y466" s="8" t="s">
        <v>835</v>
      </c>
      <c r="Z466" s="43"/>
      <c r="AA466" s="43"/>
      <c r="AB466" s="43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</row>
    <row r="467" spans="1:39" ht="58.5" customHeight="1" x14ac:dyDescent="0.25">
      <c r="A467" s="34"/>
      <c r="B467" s="3" t="s">
        <v>1154</v>
      </c>
      <c r="C467" s="9" t="s">
        <v>36</v>
      </c>
      <c r="D467" s="13" t="s">
        <v>687</v>
      </c>
      <c r="E467" s="5" t="s">
        <v>688</v>
      </c>
      <c r="F467" s="5" t="s">
        <v>689</v>
      </c>
      <c r="G467" s="9"/>
      <c r="H467" s="9" t="s">
        <v>40</v>
      </c>
      <c r="I467" s="9">
        <v>100</v>
      </c>
      <c r="J467" s="5">
        <v>710000000</v>
      </c>
      <c r="K467" s="9" t="s">
        <v>41</v>
      </c>
      <c r="L467" s="9" t="s">
        <v>1124</v>
      </c>
      <c r="M467" s="9" t="s">
        <v>42</v>
      </c>
      <c r="N467" s="5"/>
      <c r="O467" s="10" t="s">
        <v>836</v>
      </c>
      <c r="P467" s="9" t="s">
        <v>726</v>
      </c>
      <c r="Q467" s="3"/>
      <c r="R467" s="9" t="s">
        <v>595</v>
      </c>
      <c r="S467" s="14">
        <v>1</v>
      </c>
      <c r="T467" s="1">
        <v>105013</v>
      </c>
      <c r="U467" s="1">
        <f t="shared" ref="U467" si="234">S467*T467</f>
        <v>105013</v>
      </c>
      <c r="V467" s="2">
        <f t="shared" ref="V467" si="235">U467+(U467*12%)</f>
        <v>117614.56</v>
      </c>
      <c r="W467" s="9"/>
      <c r="X467" s="7">
        <v>2018</v>
      </c>
      <c r="Y467" s="8"/>
      <c r="Z467" s="43"/>
      <c r="AA467" s="43"/>
      <c r="AB467" s="43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</row>
    <row r="468" spans="1:39" ht="69.75" customHeight="1" x14ac:dyDescent="0.25">
      <c r="A468" s="34"/>
      <c r="B468" s="3" t="s">
        <v>702</v>
      </c>
      <c r="C468" s="9" t="s">
        <v>36</v>
      </c>
      <c r="D468" s="5" t="s">
        <v>691</v>
      </c>
      <c r="E468" s="5" t="s">
        <v>692</v>
      </c>
      <c r="F468" s="5" t="s">
        <v>693</v>
      </c>
      <c r="G468" s="9"/>
      <c r="H468" s="9" t="s">
        <v>40</v>
      </c>
      <c r="I468" s="9">
        <v>100</v>
      </c>
      <c r="J468" s="5">
        <v>710000000</v>
      </c>
      <c r="K468" s="9" t="s">
        <v>41</v>
      </c>
      <c r="L468" s="9" t="s">
        <v>299</v>
      </c>
      <c r="M468" s="9" t="s">
        <v>42</v>
      </c>
      <c r="N468" s="5"/>
      <c r="O468" s="10" t="s">
        <v>300</v>
      </c>
      <c r="P468" s="9" t="s">
        <v>301</v>
      </c>
      <c r="Q468" s="3"/>
      <c r="R468" s="9" t="s">
        <v>595</v>
      </c>
      <c r="S468" s="14">
        <v>1</v>
      </c>
      <c r="T468" s="1">
        <v>35519723</v>
      </c>
      <c r="U468" s="1">
        <f t="shared" si="185"/>
        <v>35519723</v>
      </c>
      <c r="V468" s="2">
        <f t="shared" si="186"/>
        <v>39782089.759999998</v>
      </c>
      <c r="W468" s="9"/>
      <c r="X468" s="7">
        <v>2018</v>
      </c>
      <c r="Y468" s="8"/>
      <c r="Z468" s="43"/>
      <c r="AA468" s="43"/>
      <c r="AB468" s="43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</row>
    <row r="469" spans="1:39" ht="86.25" customHeight="1" x14ac:dyDescent="0.25">
      <c r="A469" s="34"/>
      <c r="B469" s="3" t="s">
        <v>797</v>
      </c>
      <c r="C469" s="9" t="s">
        <v>36</v>
      </c>
      <c r="D469" s="5" t="s">
        <v>695</v>
      </c>
      <c r="E469" s="5" t="s">
        <v>696</v>
      </c>
      <c r="F469" s="5" t="s">
        <v>697</v>
      </c>
      <c r="G469" s="9"/>
      <c r="H469" s="9" t="s">
        <v>40</v>
      </c>
      <c r="I469" s="9">
        <v>100</v>
      </c>
      <c r="J469" s="5">
        <v>710000000</v>
      </c>
      <c r="K469" s="9" t="s">
        <v>41</v>
      </c>
      <c r="L469" s="9" t="s">
        <v>383</v>
      </c>
      <c r="M469" s="9" t="s">
        <v>42</v>
      </c>
      <c r="N469" s="5"/>
      <c r="O469" s="10" t="s">
        <v>300</v>
      </c>
      <c r="P469" s="9" t="s">
        <v>301</v>
      </c>
      <c r="Q469" s="3"/>
      <c r="R469" s="9" t="s">
        <v>595</v>
      </c>
      <c r="S469" s="14">
        <v>1</v>
      </c>
      <c r="T469" s="1">
        <v>578571</v>
      </c>
      <c r="U469" s="1">
        <f t="shared" si="185"/>
        <v>578571</v>
      </c>
      <c r="V469" s="2">
        <f t="shared" si="186"/>
        <v>647999.52</v>
      </c>
      <c r="W469" s="9"/>
      <c r="X469" s="7">
        <v>2018</v>
      </c>
      <c r="Y469" s="8"/>
      <c r="Z469" s="43"/>
      <c r="AA469" s="43"/>
      <c r="AB469" s="43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</row>
    <row r="470" spans="1:39" ht="51" x14ac:dyDescent="0.25">
      <c r="A470" s="34"/>
      <c r="B470" s="3" t="s">
        <v>798</v>
      </c>
      <c r="C470" s="9" t="s">
        <v>36</v>
      </c>
      <c r="D470" s="5" t="s">
        <v>699</v>
      </c>
      <c r="E470" s="5" t="s">
        <v>700</v>
      </c>
      <c r="F470" s="5" t="s">
        <v>701</v>
      </c>
      <c r="G470" s="9"/>
      <c r="H470" s="9" t="s">
        <v>40</v>
      </c>
      <c r="I470" s="9">
        <v>100</v>
      </c>
      <c r="J470" s="5">
        <v>710000000</v>
      </c>
      <c r="K470" s="9" t="s">
        <v>41</v>
      </c>
      <c r="L470" s="9" t="s">
        <v>383</v>
      </c>
      <c r="M470" s="9" t="s">
        <v>42</v>
      </c>
      <c r="N470" s="5"/>
      <c r="O470" s="10" t="s">
        <v>300</v>
      </c>
      <c r="P470" s="9" t="s">
        <v>301</v>
      </c>
      <c r="Q470" s="3"/>
      <c r="R470" s="9" t="s">
        <v>595</v>
      </c>
      <c r="S470" s="14">
        <v>1</v>
      </c>
      <c r="T470" s="1">
        <v>2291071</v>
      </c>
      <c r="U470" s="1">
        <v>0</v>
      </c>
      <c r="V470" s="2">
        <f t="shared" si="186"/>
        <v>0</v>
      </c>
      <c r="W470" s="9"/>
      <c r="X470" s="7">
        <v>2018</v>
      </c>
      <c r="Y470" s="8" t="s">
        <v>1062</v>
      </c>
      <c r="Z470" s="43"/>
      <c r="AA470" s="43"/>
      <c r="AB470" s="43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</row>
    <row r="471" spans="1:39" ht="57.75" customHeight="1" x14ac:dyDescent="0.25">
      <c r="A471" s="34"/>
      <c r="B471" s="3" t="s">
        <v>1068</v>
      </c>
      <c r="C471" s="9" t="s">
        <v>36</v>
      </c>
      <c r="D471" s="5" t="s">
        <v>699</v>
      </c>
      <c r="E471" s="5" t="s">
        <v>700</v>
      </c>
      <c r="F471" s="5" t="s">
        <v>1067</v>
      </c>
      <c r="G471" s="9"/>
      <c r="H471" s="9" t="s">
        <v>40</v>
      </c>
      <c r="I471" s="9">
        <v>100</v>
      </c>
      <c r="J471" s="5">
        <v>710000000</v>
      </c>
      <c r="K471" s="9" t="s">
        <v>41</v>
      </c>
      <c r="L471" s="9" t="s">
        <v>838</v>
      </c>
      <c r="M471" s="9" t="s">
        <v>42</v>
      </c>
      <c r="N471" s="5"/>
      <c r="O471" s="10" t="s">
        <v>300</v>
      </c>
      <c r="P471" s="9" t="s">
        <v>301</v>
      </c>
      <c r="Q471" s="3"/>
      <c r="R471" s="9" t="s">
        <v>595</v>
      </c>
      <c r="S471" s="14">
        <v>1</v>
      </c>
      <c r="T471" s="1">
        <v>2291071</v>
      </c>
      <c r="U471" s="1">
        <v>0</v>
      </c>
      <c r="V471" s="2">
        <f t="shared" ref="V471" si="236">U471+(U471*12%)</f>
        <v>0</v>
      </c>
      <c r="W471" s="9"/>
      <c r="X471" s="7">
        <v>2018</v>
      </c>
      <c r="Y471" s="8" t="s">
        <v>835</v>
      </c>
      <c r="Z471" s="43"/>
      <c r="AA471" s="43"/>
      <c r="AB471" s="43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</row>
    <row r="472" spans="1:39" ht="57.75" customHeight="1" x14ac:dyDescent="0.25">
      <c r="A472" s="34"/>
      <c r="B472" s="3" t="s">
        <v>1169</v>
      </c>
      <c r="C472" s="9" t="s">
        <v>36</v>
      </c>
      <c r="D472" s="5" t="s">
        <v>699</v>
      </c>
      <c r="E472" s="5" t="s">
        <v>700</v>
      </c>
      <c r="F472" s="5" t="s">
        <v>1067</v>
      </c>
      <c r="G472" s="9"/>
      <c r="H472" s="9" t="s">
        <v>40</v>
      </c>
      <c r="I472" s="9">
        <v>100</v>
      </c>
      <c r="J472" s="5">
        <v>710000000</v>
      </c>
      <c r="K472" s="9" t="s">
        <v>41</v>
      </c>
      <c r="L472" s="9" t="s">
        <v>1124</v>
      </c>
      <c r="M472" s="9" t="s">
        <v>42</v>
      </c>
      <c r="N472" s="5"/>
      <c r="O472" s="10" t="s">
        <v>300</v>
      </c>
      <c r="P472" s="9" t="s">
        <v>301</v>
      </c>
      <c r="Q472" s="3"/>
      <c r="R472" s="9" t="s">
        <v>595</v>
      </c>
      <c r="S472" s="14">
        <v>1</v>
      </c>
      <c r="T472" s="1">
        <v>2291071</v>
      </c>
      <c r="U472" s="1">
        <f t="shared" ref="U472" si="237">S472*T472</f>
        <v>2291071</v>
      </c>
      <c r="V472" s="2">
        <f t="shared" ref="V472" si="238">U472+(U472*12%)</f>
        <v>2565999.52</v>
      </c>
      <c r="W472" s="9"/>
      <c r="X472" s="7">
        <v>2018</v>
      </c>
      <c r="Y472" s="8"/>
      <c r="Z472" s="43"/>
      <c r="AA472" s="43"/>
      <c r="AB472" s="43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</row>
    <row r="473" spans="1:39" ht="63.75" x14ac:dyDescent="0.25">
      <c r="A473" s="34"/>
      <c r="B473" s="3" t="s">
        <v>799</v>
      </c>
      <c r="C473" s="9" t="s">
        <v>36</v>
      </c>
      <c r="D473" s="5" t="s">
        <v>703</v>
      </c>
      <c r="E473" s="5" t="s">
        <v>704</v>
      </c>
      <c r="F473" s="5" t="s">
        <v>705</v>
      </c>
      <c r="G473" s="9"/>
      <c r="H473" s="9" t="s">
        <v>40</v>
      </c>
      <c r="I473" s="9">
        <v>100</v>
      </c>
      <c r="J473" s="5">
        <v>710000000</v>
      </c>
      <c r="K473" s="9" t="s">
        <v>41</v>
      </c>
      <c r="L473" s="9" t="s">
        <v>383</v>
      </c>
      <c r="M473" s="9" t="s">
        <v>42</v>
      </c>
      <c r="N473" s="5"/>
      <c r="O473" s="10" t="s">
        <v>300</v>
      </c>
      <c r="P473" s="3" t="s">
        <v>635</v>
      </c>
      <c r="Q473" s="3"/>
      <c r="R473" s="9" t="s">
        <v>595</v>
      </c>
      <c r="S473" s="14">
        <v>1</v>
      </c>
      <c r="T473" s="1">
        <v>7730357</v>
      </c>
      <c r="U473" s="1">
        <v>0</v>
      </c>
      <c r="V473" s="2">
        <f t="shared" si="186"/>
        <v>0</v>
      </c>
      <c r="W473" s="9"/>
      <c r="X473" s="7">
        <v>2018</v>
      </c>
      <c r="Y473" s="8" t="s">
        <v>832</v>
      </c>
      <c r="Z473" s="43"/>
      <c r="AA473" s="43"/>
      <c r="AB473" s="43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</row>
    <row r="474" spans="1:39" ht="63.75" x14ac:dyDescent="0.25">
      <c r="A474" s="34"/>
      <c r="B474" s="3" t="s">
        <v>831</v>
      </c>
      <c r="C474" s="9" t="s">
        <v>36</v>
      </c>
      <c r="D474" s="5" t="s">
        <v>830</v>
      </c>
      <c r="E474" s="5" t="s">
        <v>829</v>
      </c>
      <c r="F474" s="5" t="s">
        <v>829</v>
      </c>
      <c r="G474" s="9"/>
      <c r="H474" s="9" t="s">
        <v>40</v>
      </c>
      <c r="I474" s="9">
        <v>100</v>
      </c>
      <c r="J474" s="5">
        <v>710000000</v>
      </c>
      <c r="K474" s="9" t="s">
        <v>41</v>
      </c>
      <c r="L474" s="9" t="s">
        <v>383</v>
      </c>
      <c r="M474" s="9" t="s">
        <v>42</v>
      </c>
      <c r="N474" s="5"/>
      <c r="O474" s="10" t="s">
        <v>728</v>
      </c>
      <c r="P474" s="3" t="s">
        <v>635</v>
      </c>
      <c r="Q474" s="3"/>
      <c r="R474" s="9" t="s">
        <v>595</v>
      </c>
      <c r="S474" s="14">
        <v>1</v>
      </c>
      <c r="T474" s="1">
        <v>7730357</v>
      </c>
      <c r="U474" s="1">
        <f t="shared" ref="U474" si="239">S474*T474</f>
        <v>7730357</v>
      </c>
      <c r="V474" s="2">
        <f t="shared" ref="V474:V475" si="240">U474+(U474*12%)</f>
        <v>8657999.8399999999</v>
      </c>
      <c r="W474" s="9"/>
      <c r="X474" s="7">
        <v>2018</v>
      </c>
      <c r="Y474" s="8"/>
      <c r="Z474" s="43"/>
      <c r="AA474" s="43"/>
      <c r="AB474" s="43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</row>
    <row r="475" spans="1:39" ht="53.25" customHeight="1" x14ac:dyDescent="0.25">
      <c r="A475" s="34"/>
      <c r="B475" s="3" t="s">
        <v>1129</v>
      </c>
      <c r="C475" s="3" t="s">
        <v>36</v>
      </c>
      <c r="D475" s="9" t="s">
        <v>598</v>
      </c>
      <c r="E475" s="3" t="s">
        <v>802</v>
      </c>
      <c r="F475" s="9" t="s">
        <v>638</v>
      </c>
      <c r="G475" s="9"/>
      <c r="H475" s="9" t="s">
        <v>438</v>
      </c>
      <c r="I475" s="9">
        <v>100</v>
      </c>
      <c r="J475" s="5">
        <v>710000000</v>
      </c>
      <c r="K475" s="9" t="s">
        <v>41</v>
      </c>
      <c r="L475" s="9" t="s">
        <v>838</v>
      </c>
      <c r="M475" s="9" t="s">
        <v>42</v>
      </c>
      <c r="N475" s="5"/>
      <c r="O475" s="10" t="s">
        <v>300</v>
      </c>
      <c r="P475" s="9" t="s">
        <v>301</v>
      </c>
      <c r="Q475" s="3"/>
      <c r="R475" s="9" t="s">
        <v>595</v>
      </c>
      <c r="S475" s="14">
        <v>1</v>
      </c>
      <c r="T475" s="1">
        <v>1285714</v>
      </c>
      <c r="U475" s="1">
        <v>0</v>
      </c>
      <c r="V475" s="2">
        <f t="shared" si="240"/>
        <v>0</v>
      </c>
      <c r="W475" s="9"/>
      <c r="X475" s="7">
        <v>2018</v>
      </c>
      <c r="Y475" s="8" t="s">
        <v>835</v>
      </c>
      <c r="Z475" s="43"/>
      <c r="AA475" s="43"/>
      <c r="AB475" s="43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</row>
    <row r="476" spans="1:39" ht="53.25" customHeight="1" x14ac:dyDescent="0.25">
      <c r="A476" s="34"/>
      <c r="B476" s="3" t="s">
        <v>1168</v>
      </c>
      <c r="C476" s="3" t="s">
        <v>36</v>
      </c>
      <c r="D476" s="9" t="s">
        <v>598</v>
      </c>
      <c r="E476" s="3" t="s">
        <v>802</v>
      </c>
      <c r="F476" s="9" t="s">
        <v>638</v>
      </c>
      <c r="G476" s="9"/>
      <c r="H476" s="9" t="s">
        <v>438</v>
      </c>
      <c r="I476" s="9">
        <v>100</v>
      </c>
      <c r="J476" s="5">
        <v>710000000</v>
      </c>
      <c r="K476" s="9" t="s">
        <v>41</v>
      </c>
      <c r="L476" s="9" t="s">
        <v>1124</v>
      </c>
      <c r="M476" s="9" t="s">
        <v>42</v>
      </c>
      <c r="N476" s="5"/>
      <c r="O476" s="10" t="s">
        <v>300</v>
      </c>
      <c r="P476" s="9" t="s">
        <v>301</v>
      </c>
      <c r="Q476" s="3"/>
      <c r="R476" s="9" t="s">
        <v>595</v>
      </c>
      <c r="S476" s="14">
        <v>1</v>
      </c>
      <c r="T476" s="1">
        <v>1285714</v>
      </c>
      <c r="U476" s="1">
        <v>1285714</v>
      </c>
      <c r="V476" s="2">
        <f t="shared" ref="V476" si="241">U476+(U476*12%)</f>
        <v>1439999.68</v>
      </c>
      <c r="W476" s="9"/>
      <c r="X476" s="7">
        <v>2018</v>
      </c>
      <c r="Y476" s="8"/>
      <c r="Z476" s="43"/>
      <c r="AA476" s="43"/>
      <c r="AB476" s="43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</row>
    <row r="477" spans="1:39" ht="221.25" customHeight="1" x14ac:dyDescent="0.25">
      <c r="A477" s="34"/>
      <c r="B477" s="3" t="s">
        <v>1176</v>
      </c>
      <c r="C477" s="3" t="s">
        <v>36</v>
      </c>
      <c r="D477" s="9" t="s">
        <v>1170</v>
      </c>
      <c r="E477" s="3" t="s">
        <v>1171</v>
      </c>
      <c r="F477" s="9" t="s">
        <v>1172</v>
      </c>
      <c r="G477" s="9"/>
      <c r="H477" s="9" t="s">
        <v>40</v>
      </c>
      <c r="I477" s="9">
        <v>100</v>
      </c>
      <c r="J477" s="5">
        <v>710000000</v>
      </c>
      <c r="K477" s="9" t="s">
        <v>41</v>
      </c>
      <c r="L477" s="9" t="s">
        <v>1173</v>
      </c>
      <c r="M477" s="9" t="s">
        <v>42</v>
      </c>
      <c r="N477" s="5"/>
      <c r="O477" s="10" t="s">
        <v>1174</v>
      </c>
      <c r="P477" s="9" t="s">
        <v>301</v>
      </c>
      <c r="Q477" s="3"/>
      <c r="R477" s="9" t="s">
        <v>595</v>
      </c>
      <c r="S477" s="14">
        <v>1</v>
      </c>
      <c r="T477" s="1">
        <v>714285</v>
      </c>
      <c r="U477" s="1">
        <f>T477*S477</f>
        <v>714285</v>
      </c>
      <c r="V477" s="2">
        <f t="shared" ref="V477" si="242">U477+(U477*12%)</f>
        <v>799999.2</v>
      </c>
      <c r="W477" s="9"/>
      <c r="X477" s="7">
        <v>2018</v>
      </c>
      <c r="Y477" s="8"/>
      <c r="Z477" s="43"/>
      <c r="AA477" s="43"/>
      <c r="AB477" s="43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</row>
    <row r="478" spans="1:39" ht="15" customHeight="1" x14ac:dyDescent="0.25">
      <c r="A478" s="34"/>
      <c r="B478" s="65" t="s">
        <v>789</v>
      </c>
      <c r="C478" s="66"/>
      <c r="D478" s="44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27"/>
      <c r="U478" s="28">
        <f>SUM(U389:U477)</f>
        <v>112338258.30357143</v>
      </c>
      <c r="V478" s="29">
        <f>SUM(V389:V477)</f>
        <v>125818849.30000003</v>
      </c>
      <c r="W478" s="45"/>
      <c r="X478" s="41"/>
      <c r="Y478" s="8"/>
      <c r="Z478" s="43"/>
      <c r="AA478" s="43"/>
      <c r="AB478" s="43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</row>
    <row r="479" spans="1:39" ht="12.75" customHeight="1" x14ac:dyDescent="0.25">
      <c r="A479" s="34"/>
      <c r="B479" s="8"/>
      <c r="C479" s="41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27"/>
      <c r="U479" s="8"/>
      <c r="V479" s="45"/>
      <c r="W479" s="45"/>
      <c r="X479" s="41"/>
      <c r="Y479" s="8"/>
      <c r="Z479" s="43"/>
      <c r="AA479" s="43"/>
      <c r="AB479" s="43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</row>
    <row r="480" spans="1:39" ht="17.25" customHeight="1" x14ac:dyDescent="0.25">
      <c r="A480" s="34"/>
      <c r="B480" s="65" t="s">
        <v>32</v>
      </c>
      <c r="C480" s="73"/>
      <c r="D480" s="41"/>
      <c r="E480" s="46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27"/>
      <c r="U480" s="28">
        <f>U478+U387+U384</f>
        <v>193395209.83928573</v>
      </c>
      <c r="V480" s="29">
        <f>V478+V387+V384</f>
        <v>216602635.0200001</v>
      </c>
      <c r="W480" s="45"/>
      <c r="X480" s="41"/>
      <c r="Y480" s="8"/>
      <c r="Z480" s="43"/>
      <c r="AA480" s="43"/>
      <c r="AB480" s="43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</row>
    <row r="481" spans="1:39" ht="12.75" customHeight="1" x14ac:dyDescent="0.25">
      <c r="A481" s="34"/>
      <c r="B481" s="30"/>
      <c r="C481" s="30"/>
      <c r="D481" s="47"/>
      <c r="E481" s="30"/>
      <c r="F481" s="48"/>
      <c r="G481" s="48"/>
      <c r="H481" s="48"/>
      <c r="I481" s="48"/>
      <c r="J481" s="48"/>
      <c r="K481" s="48"/>
      <c r="L481" s="48"/>
      <c r="M481" s="19"/>
      <c r="N481" s="19"/>
      <c r="O481" s="19"/>
      <c r="P481" s="19"/>
      <c r="Q481" s="19"/>
      <c r="R481" s="19"/>
      <c r="S481" s="19"/>
      <c r="T481" s="49"/>
      <c r="U481" s="19"/>
      <c r="V481" s="19"/>
      <c r="W481" s="19"/>
      <c r="Z481" s="43"/>
      <c r="AA481" s="43"/>
      <c r="AB481" s="43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</row>
  </sheetData>
  <autoFilter ref="B12:Y478" xr:uid="{00000000-0009-0000-0000-000000000000}"/>
  <mergeCells count="36">
    <mergeCell ref="Q10:Q11"/>
    <mergeCell ref="R10:R11"/>
    <mergeCell ref="S10:S11"/>
    <mergeCell ref="H10:H11"/>
    <mergeCell ref="I10:I11"/>
    <mergeCell ref="L10:L11"/>
    <mergeCell ref="M10:M11"/>
    <mergeCell ref="B2:Y2"/>
    <mergeCell ref="B3:C3"/>
    <mergeCell ref="D3:X3"/>
    <mergeCell ref="T4:Y5"/>
    <mergeCell ref="T6:Y7"/>
    <mergeCell ref="B480:C480"/>
    <mergeCell ref="B478:C478"/>
    <mergeCell ref="G10:G11"/>
    <mergeCell ref="B10:B11"/>
    <mergeCell ref="C10:C11"/>
    <mergeCell ref="D10:D11"/>
    <mergeCell ref="E10:E11"/>
    <mergeCell ref="F10:F11"/>
    <mergeCell ref="Z10:Z11"/>
    <mergeCell ref="B384:C384"/>
    <mergeCell ref="B385:C385"/>
    <mergeCell ref="B387:C387"/>
    <mergeCell ref="B388:C388"/>
    <mergeCell ref="T10:T11"/>
    <mergeCell ref="U10:U11"/>
    <mergeCell ref="V10:V11"/>
    <mergeCell ref="W10:W11"/>
    <mergeCell ref="X10:X11"/>
    <mergeCell ref="Y10:Y11"/>
    <mergeCell ref="N10:N11"/>
    <mergeCell ref="O10:O11"/>
    <mergeCell ref="P10:P11"/>
    <mergeCell ref="J10:J11"/>
    <mergeCell ref="K10:K11"/>
  </mergeCells>
  <hyperlinks>
    <hyperlink ref="D267" r:id="rId1" display="https://enstru.kz/code_new.jsp?&amp;t=%D0%B2%D0%B5%D1%88%D0%B0%D0%BB%D0%BA%D0%B0&amp;s=common&amp;p=10&amp;n=0&amp;S=162914%2E900&amp;N=%D0%92%D0%B5%D1%88%D0%B0%D0%BB%D0%BA%D0%B0%2D%D0%BF%D0%BB%D0%B5%D1%87%D0%B8%D0%BA%D0%B8&amp;fc=1&amp;fg=1&amp;new=162914.900.000011" xr:uid="{00000000-0004-0000-0000-000000000000}"/>
    <hyperlink ref="D272" r:id="rId2" display="https://enstru.kz/code_new.jsp?&amp;t=%D0%BF%D1%80%D0%B8%D0%BD%D1%82%D0%B5%D1%80&amp;s=common&amp;p=10&amp;n=0&amp;S=262016%2E300,262040%2E000&amp;N=%D0%9F%D1%80%D0%B8%D0%BD%D1%82%D0%B5%D1%80&amp;fc=1&amp;fg=1&amp;new=262016.300.000016" xr:uid="{00000000-0004-0000-0000-000001000000}"/>
    <hyperlink ref="D271" r:id="rId3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xr:uid="{00000000-0004-0000-0000-000002000000}"/>
    <hyperlink ref="D273" r:id="rId4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xr:uid="{00000000-0004-0000-0000-000003000000}"/>
    <hyperlink ref="D279" r:id="rId5" display="https://enstru.kz/code_new.jsp?&amp;t=%D0%BC%D0%BD%D0%BE%D0%B3%D0%BE%D1%84%D1%83%D0%BD%D0%BA&amp;s=common&amp;p=10&amp;n=0&amp;S=262018%2E900&amp;N=%D0%A3%D1%81%D1%82%D1%80%D0%BE%D0%B9%D1%81%D1%82%D0%B2%D0%BE%20%D0%BC%D0%BD%D0%BE%D0%B3%D0%BE%D1%84%D1%83%D0%BD%D0%BA%D1%86%D0%B8%D0%BE%D0%BD%D0%B0%D0%BB%D1%8C%D0%BD%D0%BE%D0%B5&amp;fc=1&amp;fg=1&amp;new=262018.900.000006" xr:uid="{00000000-0004-0000-0000-000004000000}"/>
    <hyperlink ref="D274" r:id="rId6" display="https://enstru.kz/code_new.jsp?&amp;t=%D0%BD%D0%BE%D1%83%D1%82%D0%B1%D1%83%D0%BA&amp;s=common&amp;p=10&amp;n=0&amp;S=262011%2E100&amp;N=%D0%9D%D0%BE%D1%83%D1%82%D0%B1%D1%83%D0%BA&amp;fc=1&amp;fg=1&amp;new=262011.100.000004" xr:uid="{00000000-0004-0000-0000-000005000000}"/>
    <hyperlink ref="D211" r:id="rId7" display="https://enstru.kz/code_new.jsp?&amp;t=%D0%BB%D1%83%D0%BF%D0%B0&amp;s=common&amp;p=10&amp;n=0&amp;S=325013%2E200,329959%2E900&amp;N=%D0%9B%D1%83%D0%BF%D0%B0&amp;fk=on&amp;fc=1&amp;fg=1&amp;new=325013.200.000008" xr:uid="{00000000-0004-0000-0000-000006000000}"/>
    <hyperlink ref="D217" r:id="rId8" display="https://enstru.kz/code_new.jsp?&amp;t=%D0%BD%D0%B0%D1%83%D1%88%D0%BD%D0%B8%D0%BA&amp;s=common&amp;p=10&amp;n=0&amp;S=264042%2E700&amp;N=%D0%9D%D0%B0%D1%83%D1%88%D0%BD%D0%B8%D0%BA%D0%B8&amp;fk=on&amp;fc=1&amp;fg=1&amp;new=264042.700.000004" xr:uid="{00000000-0004-0000-0000-000007000000}"/>
    <hyperlink ref="D275" r:id="rId9" display="https://enstru.kz/code_new.jsp?&amp;t=%D1%81%D1%83%D0%BC%D0%BA%D0%B0%20%D0%B4%D0%BB%D1%8F&amp;s=common&amp;p=10&amp;n=0&amp;S=271231%2E900&amp;N=%D0%A1%D1%83%D0%BC%D0%BA%D0%B0&amp;fk=on&amp;fc=1&amp;fg=1&amp;new=271231.900.000037" xr:uid="{00000000-0004-0000-0000-000008000000}"/>
    <hyperlink ref="D278" r:id="rId10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1" xr:uid="{00000000-0004-0000-0000-000009000000}"/>
    <hyperlink ref="D286" r:id="rId11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2" xr:uid="{00000000-0004-0000-0000-00000A000000}"/>
    <hyperlink ref="D289" r:id="rId12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xr:uid="{00000000-0004-0000-0000-00000B000000}"/>
    <hyperlink ref="D280" r:id="rId13" display="http://enstru.kz/code_new.jsp?&amp;t=%D1%81%D0%B5%D1%80%D0%B2%D0%B5%D1%80&amp;s=common&amp;p=10&amp;n=0&amp;S=262013%2E000&amp;N=%D0%A1%D0%B5%D1%80%D0%B2%D0%B5%D1%80&amp;fc=1&amp;fg=1&amp;new=262013.000.000022" xr:uid="{00000000-0004-0000-0000-00000C000000}"/>
    <hyperlink ref="D284" r:id="rId14" display="http://enstru.kz/code_new.jsp?&amp;t=%D0%BC%D0%B0%D1%80%D1%88%D1%80%D1%83&amp;s=common&amp;p=10&amp;n=0&amp;S=263021%2E900&amp;N=%D0%9C%D0%B0%D1%80%D1%88%D1%80%D1%83%D1%82%D0%B8%D0%B7%D0%B0%D1%82%D0%BE%D1%80&amp;fc=1&amp;fg=1&amp;new=263021.900.000002" xr:uid="{00000000-0004-0000-0000-00000D000000}"/>
    <hyperlink ref="D292" r:id="rId15" display="http://enstru.kz/code_new.jsp?&amp;t=%D1%81%D0%B5%D1%82%D0%B5%D0%B2%D0%BE%D0%B9%20%D0%BA%D0%BE%D0%BC%D0%BC%D1%83%D1%82%D0%B0%D1%82%D0%BE%D1%80&amp;s=common&amp;p=10&amp;n=0&amp;S=263021%2E200&amp;N=%D0%9A%D0%BE%D0%BC%D0%BC%D1%83%D1%82%D0%B0%D1%82%D0%BE%D1%80%20%D1%81%D0%B5%D1%82%D0%B5%D0%B2%D0%BE%D0%B9&amp;fc=1&amp;fg=1&amp;new=263021.200.000006" xr:uid="{00000000-0004-0000-0000-00000E000000}"/>
    <hyperlink ref="D293" r:id="rId16" display="http://enstru.kz/code_new.jsp?&amp;t=%D0%BF%D1%80%D0%BE%D0%B5%D0%BA%D1%82%D0%BE%D1%80&amp;s=common&amp;p=10&amp;n=0&amp;S=262017%2E900&amp;N=%D0%9F%D1%80%D0%BE%D0%B5%D0%BA%D1%82%D0%BE%D1%80%20%D1%86%D0%B8%D1%84%D1%80%D0%BE%D0%B2%D0%BE%D0%B9&amp;fc=1&amp;fg=1&amp;new=262017.900.000002" xr:uid="{00000000-0004-0000-0000-00000F000000}"/>
    <hyperlink ref="D294" r:id="rId17" display="http://enstru.kz/code_new.jsp?&amp;t=%D0%B2%D0%BD%D0%B5%D1%88%D0%BD%D0%B8%D0%B9%20%D0%B6%D0%B5%D1%81%D1%82%D0%BA%D0%B8%D0%B9%20%D0%B4%D0%B8%D1%81%D0%BA&amp;s=common&amp;p=10&amp;n=0&amp;S=262021%2E300&amp;N=%D0%94%D0%B8%D1%81%D0%BA%20%D0%B6%D0%B5%D1%81%D1%82%D0%BA%D0%B8%D0%B9%20%D0%B2%D0%BD%D0%B5%D1%88%D0%BD%D0%B8%D0%B9&amp;fc=1&amp;fg=1&amp;new=262021.300.000032" xr:uid="{00000000-0004-0000-0000-000010000000}"/>
    <hyperlink ref="D295" r:id="rId18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11000000}"/>
    <hyperlink ref="D314" r:id="rId19" display="http://enstru.kz/code_new.jsp?&amp;t=%D0%BA%D1%80%D0%B5%D1%81%D0%BB%D0%BE&amp;s=common&amp;p=10&amp;n=0&amp;S=310011%2E500,310011%2E750,310012%2E550,310012%2E590,310012%2E592&amp;N=%D0%9A%D1%80%D0%B5%D1%81%D0%BB%D0%BE&amp;fc=1&amp;fg=1&amp;new=310012.550.000002" xr:uid="{00000000-0004-0000-0000-000012000000}"/>
    <hyperlink ref="D320" r:id="rId20" display="http://enstru.kz/code_new.jsp?&amp;t=%D1%82%D1%83%D0%BC%D0%B1%D0%B0&amp;s=common&amp;p=10&amp;n=0&amp;S=310112%2E500,310911%2E000,310912%2E300&amp;N=%D0%A2%D1%83%D0%BC%D0%B1%D0%B0&amp;fc=1&amp;fg=1&amp;new=310112.500.000000" xr:uid="{00000000-0004-0000-0000-000013000000}"/>
    <hyperlink ref="D330" r:id="rId21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 xr:uid="{00000000-0004-0000-0000-000014000000}"/>
    <hyperlink ref="D336" r:id="rId22" display="http://enstru.kz/code_new.jsp?&amp;t=%D1%81%D1%82%D1%83%D0%BB&amp;s=common&amp;p=10&amp;n=1&amp;S=310011%2E700,310011%2E750,310011%2E900,310012%2E500,310012%2E900,310013%2E500&amp;N=%D0%A1%D1%82%D1%83%D0%BB&amp;fc=1&amp;fg=1&amp;new=310011.750.000009" xr:uid="{00000000-0004-0000-0000-000015000000}"/>
    <hyperlink ref="D338" r:id="rId23" display="http://enstru.kz/code_new.jsp?&amp;t=%D0%BA%D0%BE%D0%BD%D1%84%D0%B5%D1%80%D0%B5%D0%BD%D1%86&amp;s=common&amp;p=10&amp;n=0&amp;S=310112%2E300&amp;N=%D0%A1%D1%82%D0%BE%D0%BB&amp;fc=1&amp;fg=1&amp;new=310112.300.000001" xr:uid="{00000000-0004-0000-0000-000016000000}"/>
    <hyperlink ref="D348" r:id="rId24" display="http://enstru.kz/code_new.jsp?&amp;t=%D0%BA%D0%BE%D0%B2%D0%B5%D1%80&amp;s=common&amp;p=10&amp;n=1&amp;S=139311%2E000,139312%2E000,139313%2E000,139319%2E900&amp;N=%D0%9A%D0%BE%D0%B2%D0%B5%D1%80&amp;fc=1&amp;fg=1&amp;new=139312.000.000020" xr:uid="{00000000-0004-0000-0000-000017000000}"/>
    <hyperlink ref="D352" r:id="rId25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xr:uid="{00000000-0004-0000-0000-000018000000}"/>
    <hyperlink ref="D354" r:id="rId26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xr:uid="{00000000-0004-0000-0000-000019000000}"/>
    <hyperlink ref="D356" r:id="rId27" display="http://enstru.kz/code_new.jsp?&amp;t=%D0%B4%D0%B8%D1%81%D0%BF%D0%B5%D0%BD%D1%81%D0%B5%D1%80&amp;s=common&amp;p=10&amp;n=0&amp;S=275125%2E900&amp;N=%D0%94%D0%B8%D1%81%D0%BF%D0%B5%D0%BD%D1%81%D0%B5%D1%80&amp;fc=1&amp;fg=1&amp;new=275125.900.000011" xr:uid="{00000000-0004-0000-0000-00001A000000}"/>
    <hyperlink ref="D358" r:id="rId28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xr:uid="{00000000-0004-0000-0000-00001B000000}"/>
    <hyperlink ref="D362" r:id="rId29" display="http://enstru.kz/code_new.jsp?&amp;t=%D1%83%D0%BD%D0%B8%D1%87%D1%82%D0%BE%D0%B6%D0%B8%D1%82%D0%B5%D0%BB%D1%8C%20%D0%B1%D1%83%D0%BC%D0%B0%D0%B3%D0%B8&amp;s=common&amp;st=goods&amp;p=10&amp;n=0&amp;S=262030%2E100&amp;N=%D0%A3%D0%BD%D0%B8%D1%87%D1%82%D0%BE%D0%B6%D0%B8%D1%82%D0%B5%D0%BB%D1%8C%20%D0%B1%D1%83%D0%BC%D0%B0%D0%B3%D0%B8%20%D0%B8%20%D0%B4%D0%B8%D1%81%D0%BA%D0%BE%D0%B2&amp;fc=1&amp;fg=1&amp;new=262030.100.000025" xr:uid="{00000000-0004-0000-0000-00001C000000}"/>
    <hyperlink ref="D133" r:id="rId30" display="http://enstru.kz/code_new.jsp?&amp;t=%D0%BA%D0%BD%D0%B8%D0%B3%D0%B0&amp;s=common&amp;st=all&amp;p=10&amp;n=0&amp;S=172312%2E700,172313%2E100&amp;N=%D0%9A%D0%BD%D0%B8%D0%B3%D0%B0&amp;fc=1&amp;fg=1&amp;new=172313.100.000003" xr:uid="{00000000-0004-0000-0000-00001D000000}"/>
    <hyperlink ref="D161" r:id="rId31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1E000000}"/>
    <hyperlink ref="D203" r:id="rId32" display="http://enstru.kz/code_new.jsp?&amp;t=%D1%88%D1%82%D1%80%D0%B8%D1%85&amp;s=common&amp;p=10&amp;n=0&amp;S=329959%2E900&amp;N=%D0%A8%D1%82%D1%80%D0%B8%D1%85%2D%D0%BB%D0%B5%D0%BD%D1%82%D0%B0&amp;fc=1&amp;fg=1&amp;new=329959.900.000066" xr:uid="{00000000-0004-0000-0000-00001F000000}"/>
    <hyperlink ref="D213" r:id="rId33" display="http://enstru.kz/code_new.jsp?&amp;t=%D0%B1%D0%B0%D1%82%D0%B0%D1%80%D0%B5%D0%B9%D0%BA%D0%B0&amp;s=common&amp;p=10&amp;n=0&amp;S=272011%2E900&amp;N=%D0%91%D0%B0%D1%82%D0%B0%D1%80%D0%B5%D0%B9%D0%BA%D0%B0&amp;fc=1&amp;fg=1&amp;new=272011.900.000004" xr:uid="{00000000-0004-0000-0000-000020000000}"/>
    <hyperlink ref="D252" r:id="rId34" display="http://enstru.kz/code_new.jsp?&amp;t=%D0%B2%D0%B5%D1%88%D0%B0%D0%BB%D0%BA%D0%B0&amp;s=common&amp;p=10&amp;n=0&amp;S=310911%2E000,310913%2E900,310914%2E390&amp;N=%D0%92%D0%B5%D1%88%D0%B0%D0%BB%D0%BA%D0%B0&amp;fc=1&amp;fg=1&amp;new=310913.900.000019" xr:uid="{00000000-0004-0000-0000-000021000000}"/>
    <hyperlink ref="D258" r:id="rId35" display="http://enstru.kz/code_new.jsp?&amp;t=%D0%B1%D0%B0%D1%82%D0%B0%D1%80%D0%B5%D0%B9%D0%BA%D0%B0&amp;s=common&amp;p=10&amp;n=0&amp;S=272011%2E900&amp;N=%D0%91%D0%B0%D1%82%D0%B0%D1%80%D0%B5%D0%B9%D0%BA%D0%B0&amp;fc=1&amp;fg=1&amp;new=272011.900.000003" xr:uid="{00000000-0004-0000-0000-000022000000}"/>
    <hyperlink ref="D299" r:id="rId36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23000000}"/>
    <hyperlink ref="D306" r:id="rId37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xr:uid="{00000000-0004-0000-0000-000024000000}"/>
    <hyperlink ref="D285" r:id="rId38" display="http://enstru.kz/code_new.jsp?&amp;t=%D1%82%D0%BE%D1%87%D0%BA%D0%B0%20%D0%B4%D0%BE%D1%81%D1%82%D1%83%D0%BF%D0%B0&amp;s=common&amp;p=10&amp;n=0&amp;S=263040%2E900&amp;N=%D0%A2%D0%BE%D1%87%D0%BA%D0%B0%20%D0%B4%D0%BE%D1%81%D1%82%D1%83%D0%BF%D0%B0&amp;fc=1&amp;fg=1&amp;new=263040.900.000011" xr:uid="{00000000-0004-0000-0000-000025000000}"/>
    <hyperlink ref="D276" r:id="rId39" display="http://enstru.kz/code_new.jsp?&amp;t=%D0%BC%D0%B0%D1%80%D1%88%D1%80%D1%83&amp;s=common&amp;p=10&amp;n=0&amp;S=263021%2E900&amp;N=%D0%9C%D0%B0%D1%80%D1%88%D1%80%D1%83%D1%82%D0%B8%D0%B7%D0%B0%D1%82%D0%BE%D1%80&amp;fc=1&amp;fg=1&amp;new=263021.900.000002" xr:uid="{00000000-0004-0000-0000-000026000000}"/>
    <hyperlink ref="D283" r:id="rId40" display="http://enstru.kz/code_new.jsp?&amp;t=%D1%82%D0%B5%D0%BB%D0%B5%D1%84%D0%BE%D0%BD%D0%B8%D1%8F&amp;s=common&amp;p=10&amp;n=0&amp;S=263023%2E900&amp;N=%D0%A3%D1%87%D1%80%D0%B5%D0%B6%D0%B4%D0%B5%D0%BD%D1%87%D0%B5%D1%81%D0%BA%D0%BE%2D%D0%BF%D1%80%D0%BE%D0%B8%D0%B7%D0%B2%D0%BE%D0%B4%D1%81%D1%82%D0%B2%D0%B5%D0%BD%D0%BD%D0%B0%D1%8F%20%D0%90%D0%A2%D0%A1&amp;fc=1&amp;fg=1&amp;new=263023.900.000068" xr:uid="{00000000-0004-0000-0000-000027000000}"/>
    <hyperlink ref="D449" r:id="rId41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xr:uid="{00000000-0004-0000-0000-000028000000}"/>
    <hyperlink ref="D456" r:id="rId4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xr:uid="{00000000-0004-0000-0000-000029000000}"/>
    <hyperlink ref="D462" r:id="rId4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xr:uid="{00000000-0004-0000-0000-00002A000000}"/>
    <hyperlink ref="D437" r:id="rId44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xr:uid="{00000000-0004-0000-0000-00002B000000}"/>
    <hyperlink ref="D460" r:id="rId45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xr:uid="{00000000-0004-0000-0000-00002C000000}"/>
    <hyperlink ref="D468" r:id="rId46" display="http://enstru.kz/code_new.jsp?&amp;t=%D1%83%D1%81%D0%BB%D1%83%D0%B3%D0%B8%20%D0%BF%D0%BE%20%D0%B0%D1%80%D0%B5%D0%BD%D0%B4%D0%B5&amp;s=common&amp;p=10&amp;n=0&amp;S=682012%2E960&amp;N=%D0%A3%D1%81%D0%BB%D1%83%D0%B3%D0%B8%20%D0%BF%D0%BE%20%D0%B0%D1%80%D0%B5%D0%BD%D0%B4%D0%B5%20%D0%B0%D0%B4%D0%BC%D0%B8%D0%BD%D0%B8%D1%81%D1%82%D1%80%D0%B0%D1%82%D0%B8%D0%B2%D0%BD%D1%8B%D1%85/%D0%BF%D1%80%D0%BE%D0%B8%D0%B7%D0%B2%D0%BE%D0%B4%D1%81%D1%82%D0%B2%D0%B5%D0%BD%D0%BD%D1%8B%D1%85%20%D0%BF%D0%BE%D0%BC%D0%B5%D1%89%D0%B5%D0%BD%D0%B8%D0%B9&amp;fc=1&amp;fg=0&amp;new=682012.960.000000" xr:uid="{00000000-0004-0000-0000-00002D000000}"/>
    <hyperlink ref="D469" r:id="rId47" display="http://enstru.kz/code_new.jsp?&amp;t=%D1%83%D1%81%D0%BB%D1%83%D0%B3%D0%B8%20%D0%BF%D0%BE%20%D0%B0%D1%80%D0%B5%D0%BD%D0%B4%D0%B5&amp;s=common&amp;p=10&amp;n=0&amp;S=682012%2E970&amp;N=%D0%A3%D1%81%D0%BB%D1%83%D0%B3%D0%B8%20%D0%BF%D0%BE%20%D0%B0%D1%80%D0%B5%D0%BD%D0%B4%D0%B5%20%D0%BF%D0%B0%D1%80%D0%BA%D0%BE%D0%B2%D0%BE%D1%87%D0%BD%D1%8B%D1%85%20%D0%BC%D0%B5%D1%81%D1%82%20%D0%B2%20%D0%B0%D0%B2%D1%82%D0%BE%D0%BC%D0%BE%D0%B1%D0%B8%D0%BB%D1%8C%D0%BD%D0%BE%D0%BC%20%D0%BF%D0%B0%D1%80%D0%BA%D0%B8%D0%BD%D0%B3%D0%B5&amp;fc=1&amp;fg=0&amp;new=682012.970.000001" xr:uid="{00000000-0004-0000-0000-00002E000000}"/>
    <hyperlink ref="D470" r:id="rId48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xr:uid="{00000000-0004-0000-0000-00002F000000}"/>
    <hyperlink ref="D465" r:id="rId49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xr:uid="{00000000-0004-0000-0000-000030000000}"/>
    <hyperlink ref="D474" r:id="rId50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xr:uid="{00000000-0004-0000-0000-000031000000}"/>
    <hyperlink ref="D473" r:id="rId51" display="https://enstru.kz/code_new.jsp?&amp;t=%D0%BC%D0%B5%D0%B4%D0%B8%D1%86%D0%B8%D0%BD&amp;s=common&amp;st=service&amp;p=10&amp;n=0&amp;S=783016%2E000&amp;N=%D0%A3%D1%81%D0%BB%D1%83%D0%B3%D0%B8%20%D0%BF%D0%BE%20%D0%BF%D1%80%D0%B5%D0%B4%D0%BE%D1%81%D1%82%D0%B0%D0%B2%D0%BB%D0%B5%D0%BD%D0%B8%D1%8E%20%D0%BC%D0%B5%D0%B4%D0%B8%D1%86%D0%B8%D0%BD%D1%81%D0%BA%D0%BE%D0%B3%D0%BE%20%D0%BE%D0%B1%D1%81%D0%BB%D1%83%D0%B6%D0%B8%D0%B2%D0%B0%D0%BD%D0%B8%D1%8F%20%D0%BF%D0%B5%D1%80%D1%81%D0%BE%D0%BD%D0%B0%D0%BB%D0%B0&amp;fc=1&amp;fg=0&amp;new=783016.000.000000" xr:uid="{00000000-0004-0000-0000-000032000000}"/>
    <hyperlink ref="D466" r:id="rId52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xr:uid="{00000000-0004-0000-0000-000033000000}"/>
    <hyperlink ref="D463" r:id="rId5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xr:uid="{00000000-0004-0000-0000-000034000000}"/>
    <hyperlink ref="D134" r:id="rId54" display="http://enstru.kz/code_new.jsp?&amp;t=%D0%BA%D0%BD%D0%B8%D0%B3%D0%B0&amp;s=common&amp;st=all&amp;p=10&amp;n=0&amp;S=172312%2E700,172313%2E100&amp;N=%D0%9A%D0%BD%D0%B8%D0%B3%D0%B0&amp;fc=1&amp;fg=1&amp;new=172313.100.000003" xr:uid="{00000000-0004-0000-0000-000035000000}"/>
    <hyperlink ref="D162" r:id="rId55" display="http://enstru.kz/code_new.jsp?&amp;t=%D1%81%D0%BA%D0%BE%D1%80%D0%BE%D1%81%D1%88%D0%B8%D0%B2%D0%B0%D1%82%D0%B5%D0%BB%D1%8C&amp;s=common&amp;p=10&amp;n=0&amp;S=172313%2E500&amp;N=%D0%A1%D0%BA%D0%BE%D1%80%D0%BE%D1%81%D1%88%D0%B8%D0%B2%D0%B0%D1%82%D0%B5%D0%BB%D1%8C&amp;fc=1&amp;fg=1&amp;new=172313.500.000001" xr:uid="{00000000-0004-0000-0000-000036000000}"/>
    <hyperlink ref="D204" r:id="rId56" display="http://enstru.kz/code_new.jsp?&amp;t=%D1%88%D1%82%D1%80%D0%B8%D1%85&amp;s=common&amp;p=10&amp;n=0&amp;S=329959%2E900&amp;N=%D0%A8%D1%82%D1%80%D0%B8%D1%85%2D%D0%BB%D0%B5%D0%BD%D1%82%D0%B0&amp;fc=1&amp;fg=1&amp;new=329959.900.000066" xr:uid="{00000000-0004-0000-0000-000037000000}"/>
    <hyperlink ref="D212" r:id="rId57" display="https://enstru.kz/code_new.jsp?&amp;t=%D0%BB%D1%83%D0%BF%D0%B0&amp;s=common&amp;p=10&amp;n=0&amp;S=325013%2E200,329959%2E900&amp;N=%D0%9B%D1%83%D0%BF%D0%B0&amp;fk=on&amp;fc=1&amp;fg=1&amp;new=325013.200.000008" xr:uid="{00000000-0004-0000-0000-000038000000}"/>
    <hyperlink ref="D214" r:id="rId58" display="http://enstru.kz/code_new.jsp?&amp;t=%D0%B1%D0%B0%D1%82%D0%B0%D1%80%D0%B5%D0%B9%D0%BA%D0%B0&amp;s=common&amp;p=10&amp;n=0&amp;S=272011%2E900&amp;N=%D0%91%D0%B0%D1%82%D0%B0%D1%80%D0%B5%D0%B9%D0%BA%D0%B0&amp;fc=1&amp;fg=1&amp;new=272011.900.000004" xr:uid="{00000000-0004-0000-0000-000039000000}"/>
    <hyperlink ref="D253" r:id="rId59" display="http://enstru.kz/code_new.jsp?&amp;t=%D0%B2%D0%B5%D1%88%D0%B0%D0%BB%D0%BA%D0%B0&amp;s=common&amp;p=10&amp;n=0&amp;S=310911%2E000,310913%2E900,310914%2E390&amp;N=%D0%92%D0%B5%D1%88%D0%B0%D0%BB%D0%BA%D0%B0&amp;fc=1&amp;fg=1&amp;new=310913.900.000019" xr:uid="{00000000-0004-0000-0000-00003A000000}"/>
    <hyperlink ref="D268" r:id="rId60" display="https://enstru.kz/code_new.jsp?&amp;t=%D0%B2%D0%B5%D1%88%D0%B0%D0%BB%D0%BA%D0%B0&amp;s=common&amp;p=10&amp;n=0&amp;S=162914%2E900&amp;N=%D0%92%D0%B5%D1%88%D0%B0%D0%BB%D0%BA%D0%B0%2D%D0%BF%D0%BB%D0%B5%D1%87%D0%B8%D0%BA%D0%B8&amp;fc=1&amp;fg=1&amp;new=162914.900.000011" xr:uid="{00000000-0004-0000-0000-00003B000000}"/>
    <hyperlink ref="D297" r:id="rId61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3C000000}"/>
    <hyperlink ref="D296" r:id="rId62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3D000000}"/>
    <hyperlink ref="D298" r:id="rId63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3E000000}"/>
    <hyperlink ref="D301" r:id="rId64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3F000000}"/>
    <hyperlink ref="D300" r:id="rId65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40000000}"/>
    <hyperlink ref="D302" r:id="rId66" display="http://enstru.kz/code_new.jsp?&amp;t=%D0%BA%D0%B0%D0%B1%D0%B8%D0%BD%D0%B5%D1%82&amp;s=common&amp;p=10&amp;n=0&amp;S=310913%2E900&amp;N=%D0%93%D0%B0%D1%80%D0%BD%D0%B8%D1%82%D1%83%D1%80%20%D0%BC%D0%B5%D0%B1%D0%B5%D0%BB%D1%8C%D0%BD%D1%8B%D0%B9&amp;fc=1&amp;fg=1&amp;new=310913.900.000003" xr:uid="{00000000-0004-0000-0000-000041000000}"/>
    <hyperlink ref="D307" r:id="rId67" display="http://enstru.kz/code_new.jsp?&amp;t=%D1%81%D1%82%D0%BE%D0%BB&amp;s=common&amp;st=goods&amp;p=10&amp;n=1&amp;S=310111%2E300,310112%2E300,310112%2E500,310112%2E530,310210%2E500,310911%2E000,310913%2E900,310914%2E390,310914%2E900&amp;N=%D0%A1%D1%82%D0%BE%D0%BB&amp;fc=1&amp;fg=1&amp;new=310913.900.000011" xr:uid="{00000000-0004-0000-0000-000042000000}"/>
    <hyperlink ref="D321" r:id="rId68" display="http://enstru.kz/code_new.jsp?&amp;t=%D1%82%D1%83%D0%BC%D0%B1%D0%B0&amp;s=common&amp;p=10&amp;n=0&amp;S=310112%2E500,310911%2E000,310912%2E300&amp;N=%D0%A2%D1%83%D0%BC%D0%B1%D0%B0&amp;fc=1&amp;fg=1&amp;new=310112.500.000000" xr:uid="{00000000-0004-0000-0000-000043000000}"/>
    <hyperlink ref="D333" r:id="rId69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 xr:uid="{00000000-0004-0000-0000-000044000000}"/>
    <hyperlink ref="D331" r:id="rId70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 xr:uid="{00000000-0004-0000-0000-000045000000}"/>
    <hyperlink ref="D337" r:id="rId71" display="http://enstru.kz/code_new.jsp?&amp;t=%D1%81%D1%82%D1%83%D0%BB&amp;s=common&amp;p=10&amp;n=1&amp;S=310011%2E700,310011%2E750,310011%2E900,310012%2E500,310012%2E900,310013%2E500&amp;N=%D0%A1%D1%82%D1%83%D0%BB&amp;fc=1&amp;fg=1&amp;new=310011.750.000009" xr:uid="{00000000-0004-0000-0000-000046000000}"/>
    <hyperlink ref="D339" r:id="rId72" display="http://enstru.kz/code_new.jsp?&amp;t=%D0%BA%D0%BE%D0%BD%D1%84%D0%B5%D1%80%D0%B5%D0%BD%D1%86&amp;s=common&amp;p=10&amp;n=0&amp;S=310112%2E300&amp;N=%D0%A1%D1%82%D0%BE%D0%BB&amp;fc=1&amp;fg=1&amp;new=310112.300.000001" xr:uid="{00000000-0004-0000-0000-000047000000}"/>
    <hyperlink ref="D353" r:id="rId73" display="http://enstru.kz/code_new.jsp?&amp;t=%D0%BF%D1%80%D0%BE%D1%88%D0%B8%D0%B2&amp;s=common&amp;p=10&amp;n=0&amp;S=289911%2E500&amp;N=%D0%A3%D1%81%D1%82%D1%80%D0%BE%D0%B9%D1%81%D1%82%D0%B2%D0%BE%20%D0%B4%D0%BB%D1%8F%20%D0%BF%D1%80%D0%BE%D1%88%D0%B8%D0%B2%D0%BA%D0%B8%20%D0%B4%D0%BE%D0%BA%D1%83%D0%BC%D0%B5%D0%BD%D1%82%D0%BE%D0%B2&amp;fc=1&amp;fg=1&amp;new=289911.500.000010" xr:uid="{00000000-0004-0000-0000-000048000000}"/>
    <hyperlink ref="D357" r:id="rId74" display="http://enstru.kz/code_new.jsp?&amp;t=%D0%B4%D0%B8%D1%81%D0%BF%D0%B5%D0%BD%D1%81%D0%B5%D1%80&amp;s=common&amp;p=10&amp;n=0&amp;S=275125%2E900&amp;N=%D0%94%D0%B8%D1%81%D0%BF%D0%B5%D0%BD%D1%81%D0%B5%D1%80&amp;fc=1&amp;fg=1&amp;new=275125.900.000011" xr:uid="{00000000-0004-0000-0000-000049000000}"/>
    <hyperlink ref="D359" r:id="rId75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xr:uid="{00000000-0004-0000-0000-00004A000000}"/>
    <hyperlink ref="D438" r:id="rId76" display="http://enstru.kz/code_new.jsp?&amp;t=%D1%83%D1%81%D0%BB%D1%83%D0%B3%D0%B8%20%D0%BF%D0%BE%20%D0%BF%D0%B5%D1%80%D0%B5%D1%81%D1%8B%D0%BB%D0%BA%D0%B5&amp;s=common&amp;p=10&amp;n=0&amp;S=531012%2E200&amp;N=%D0%A3%D1%81%D0%BB%D1%83%D0%B3%D0%B8%20%D0%BF%D0%BE%20%D0%BF%D0%B5%D1%80%D0%B5%D1%81%D1%8B%D0%BB%D0%BA%D0%B5%20%D1%80%D0%B5%D0%B3%D0%B8%D1%81%D1%82%D1%80%D0%B8%D1%80%D1%83%D0%B5%D0%BC%D1%8B%D1%85%20%D0%BF%D0%BE%D1%87%D1%82%D0%BE%D0%B2%D1%8B%D1%85%20%D0%BE%D1%82%D0%BF%D1%80%D0%B0%D0%B2%D0%BB%D0%B5%D0%BD%D0%B8%D0%B9&amp;fc=1&amp;fg=0&amp;new=531012.200.000001" xr:uid="{00000000-0004-0000-0000-00004B000000}"/>
    <hyperlink ref="D450" r:id="rId77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xr:uid="{00000000-0004-0000-0000-00004C000000}"/>
    <hyperlink ref="D457" r:id="rId78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xr:uid="{00000000-0004-0000-0000-00004D000000}"/>
    <hyperlink ref="D461" r:id="rId79" display="http://enstru.kz/code_new.jsp?&amp;t=%D0%A3%D1%81%D0%BB%D1%83%D0%B3%D0%B8%20%D0%BF%D0%BE%20%D1%80%D0%B0%D0%B7%D0%BC%D0%B5%D1%89%D0%B5%D0%BD%D0%B8%D1%8E%20%D1%80%D0%B5%D0%BA%D0%BB%D0%B0%D0%BC%D1%8B&amp;s=common&amp;p=10&amp;n=0&amp;S=581929%2E600&amp;N=%D0%A3%D1%81%D0%BB%D1%83%D0%B3%D0%B8%20%D0%BF%D0%BE%20%D1%80%D0%B0%D0%B7%D0%BC%D0%B5%D1%89%D0%B5%D0%BD%D0%B8%D1%8E%20%D1%80%D0%B5%D0%BA%D0%BB%D0%B0%D0%BC%D0%BD%D1%8B%D1%85/%D0%B8%D0%BD%D1%84%D0%BE%D1%80%D0%BC%D0%B0%D1%86%D0%B8%D0%BE%D0%BD%D0%BD%D1%8B%D1%85%20%D0%BC%D0%B0%D1%82%D0%B5%D1%80%D0%B8%D0%B0%D0%BB%D0%BE%D0%B2%20%D0%B2%20%D1%8D%D0%BB%D0%B5%D0%BA%D1%82%D1%80%D0%BE%D0%BD%D0%BD%D1%8B%D1%85%20%D0%BC%D0%B0%D1%82%D0%B5%D1%80%D0%B8%D0%B0%D0%BB%D0%B0%D1%85&amp;fc=1&amp;fg=0&amp;new=581929.600.000000" xr:uid="{00000000-0004-0000-0000-00004E000000}"/>
    <hyperlink ref="D471" r:id="rId80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xr:uid="{00000000-0004-0000-0000-00004F000000}"/>
    <hyperlink ref="D334" r:id="rId81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 xr:uid="{00000000-0004-0000-0000-000050000000}"/>
    <hyperlink ref="D290" r:id="rId82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xr:uid="{00000000-0004-0000-0000-000051000000}"/>
    <hyperlink ref="D259" r:id="rId83" display="http://enstru.kz/code_new.jsp?&amp;t=%D0%B1%D0%B0%D1%82%D0%B0%D1%80%D0%B5%D0%B9%D0%BA%D0%B0&amp;s=common&amp;p=10&amp;n=0&amp;S=272011%2E900&amp;N=%D0%91%D0%B0%D1%82%D0%B0%D1%80%D0%B5%D0%B9%D0%BA%D0%B0&amp;fc=1&amp;fg=1&amp;new=272011.900.000003" xr:uid="{00000000-0004-0000-0000-000052000000}"/>
    <hyperlink ref="D218" r:id="rId84" display="https://enstru.kz/code_new.jsp?&amp;t=%D0%BD%D0%B0%D1%83%D1%88%D0%BD%D0%B8%D0%BA&amp;s=common&amp;p=10&amp;n=0&amp;S=264042%2E700&amp;N=%D0%9D%D0%B0%D1%83%D1%88%D0%BD%D0%B8%D0%BA%D0%B8&amp;fk=on&amp;fc=1&amp;fg=1&amp;new=264042.700.000004" xr:uid="{00000000-0004-0000-0000-000053000000}"/>
    <hyperlink ref="D360" r:id="rId85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xr:uid="{00000000-0004-0000-0000-000054000000}"/>
    <hyperlink ref="D458" r:id="rId86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xr:uid="{00000000-0004-0000-0000-000055000000}"/>
    <hyperlink ref="D451" r:id="rId87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xr:uid="{00000000-0004-0000-0000-000056000000}"/>
    <hyperlink ref="D219" r:id="rId88" display="https://enstru.kz/code_new.jsp?&amp;t=%D0%BD%D0%B0%D1%83%D1%88%D0%BD%D0%B8%D0%BA&amp;s=common&amp;p=10&amp;n=0&amp;S=264042%2E700&amp;N=%D0%9D%D0%B0%D1%83%D1%88%D0%BD%D0%B8%D0%BA%D0%B8&amp;fk=on&amp;fc=1&amp;fg=1&amp;new=264042.700.000004" xr:uid="{9845D010-97CD-47C5-AD8D-5C7F2C743DA4}"/>
    <hyperlink ref="D277" r:id="rId89" display="http://enstru.kz/code_new.jsp?&amp;t=%D0%BC%D0%B0%D1%80%D1%88%D1%80%D1%83&amp;s=common&amp;p=10&amp;n=0&amp;S=263021%2E900&amp;N=%D0%9C%D0%B0%D1%80%D1%88%D1%80%D1%83%D1%82%D0%B8%D0%B7%D0%B0%D1%82%D0%BE%D1%80&amp;fc=1&amp;fg=1&amp;new=263021.900.000002" xr:uid="{9CAC9EE6-3D62-4C73-B527-3FAAFA6A1B08}"/>
    <hyperlink ref="D291" r:id="rId90" display="http://enstru.kz/code_new.jsp?&amp;t=%D0%B8%D1%81%D1%82%D0%BE%D1%87%D0%BD%D0%B8%D0%BA%20%D0%B1%D0%B5%D1%81&amp;s=common&amp;p=10&amp;n=0&amp;S=262040%2E000&amp;N=%D0%98%D1%81%D1%82%D0%BE%D1%87%D0%BD%D0%B8%D0%BA%20%D0%B1%D0%B5%D1%81%D0%BF%D0%B5%D1%80%D0%B5%D0%B1%D0%BE%D0%B9%D0%BD%D0%BE%D0%B3%D0%BE%20%D0%BF%D0%B8%D1%82%D0%B0%D0%BD%D0%B8%D1%8F&amp;fc=1&amp;fg=1&amp;new=262040.000.000233" xr:uid="{74C3FC9E-B8BA-4156-A07B-0C22A2B4AAF2}"/>
    <hyperlink ref="D322" r:id="rId91" display="http://enstru.kz/code_new.jsp?&amp;t=%D1%82%D1%83%D0%BC%D0%B1%D0%B0&amp;s=common&amp;p=10&amp;n=0&amp;S=310112%2E500,310911%2E000,310912%2E300&amp;N=%D0%A2%D1%83%D0%BC%D0%B1%D0%B0&amp;fc=1&amp;fg=1&amp;new=310112.500.000000" xr:uid="{906BE22C-856E-4B7B-8F96-37E6BE200C71}"/>
    <hyperlink ref="D459" r:id="rId92" display="https://enstru.kz/code_new.jsp?&amp;t=%D0%BF%D0%BE%D0%B4%D0%BF%D0%B8%D1%81&amp;s=common&amp;p=10&amp;n=0&amp;S=531011%2E100&amp;N=%D0%A3%D1%81%D0%BB%D1%83%D0%B3%D0%B8%20%D0%BF%D0%BE%20%D0%BF%D0%BE%D0%B4%D0%BF%D0%B8%D1%81%D0%BA%D0%B5%20%D0%BD%D0%B0%20%D0%BF%D0%B5%D1%87%D0%B0%D1%82%D0%BD%D1%8B%D0%B5%20%D0%BF%D0%B5%D1%80%D0%B8%D0%BE%D0%B4%D0%B8%D1%87%D0%B5%D1%81%D0%BA%D0%B8%D0%B5%20%D0%B8%D0%B7%D0%B4%D0%B0%D0%BD%D0%B8%D1%8F&amp;fc=1&amp;fg=0&amp;new=531011.100.000000" xr:uid="{FD42FFD7-835B-43E3-B78F-677E3ECB66DB}"/>
    <hyperlink ref="D467" r:id="rId93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xr:uid="{F94FC130-4EC8-4D86-8066-A6D899247514}"/>
    <hyperlink ref="D260" r:id="rId94" display="http://enstru.kz/code_new.jsp?&amp;t=%D0%B1%D0%B0%D1%82%D0%B0%D1%80%D0%B5%D0%B9%D0%BA%D0%B0&amp;s=common&amp;p=10&amp;n=0&amp;S=272011%2E900&amp;N=%D0%91%D0%B0%D1%82%D0%B0%D1%80%D0%B5%D0%B9%D0%BA%D0%B0&amp;fc=1&amp;fg=1&amp;new=272011.900.000003" xr:uid="{FDA0F413-5E7C-4DDC-B9A2-373A9C83628F}"/>
    <hyperlink ref="D332" r:id="rId95" display="http://enstru.kz/code_new.jsp?&amp;t=%D1%81%D1%82%D0%B5%D0%BB%D0%BB%D0%B0%D0%B6&amp;s=common&amp;p=10&amp;n=0&amp;S=310111%2E500,310111%2E900,310112%2E500,310112%2E900,310914%2E390&amp;N=%D0%A1%D1%82%D0%B5%D0%BB%D0%BB%D0%B0%D0%B6&amp;fc=1&amp;fg=1&amp;new=310111.900.000000" xr:uid="{71CEAEB4-BCA8-46B8-9FE4-A02B03FC1E79}"/>
    <hyperlink ref="D335" r:id="rId96" display="http://enstru.kz/code_new.jsp?&amp;t=%D1%81%D1%82%D0%B5%D0%BB%D0%BB%D0%B0%D0%B6&amp;s=common&amp;p=10&amp;n=0&amp;S=310111%2E500,310111%2E900,310112%2E500,310112%2E900,310914%2E390&amp;N=%D0%A1%D1%82%D0%B5%D0%BB%D0%BB%D0%B0%D0%B6&amp;fc=1&amp;fg=1&amp;new=310112.900.000000" xr:uid="{6DB5FF22-1B05-44F2-9330-20DFC950A451}"/>
    <hyperlink ref="D340" r:id="rId97" display="http://enstru.kz/code_new.jsp?&amp;t=%D0%BA%D0%BE%D0%BD%D1%84%D0%B5%D1%80%D0%B5%D0%BD%D1%86&amp;s=common&amp;p=10&amp;n=0&amp;S=310112%2E300&amp;N=%D0%A1%D1%82%D0%BE%D0%BB&amp;fc=1&amp;fg=1&amp;new=310112.300.000001" xr:uid="{B961ED70-2C50-4E06-88F5-42A9063FF012}"/>
    <hyperlink ref="D361" r:id="rId98" display="http://enstru.kz/code_new.jsp?&amp;t=%D0%BC%D0%B8%D0%BA%D1%80%D0%BE%D0%B2%D0%BE%D0%BB&amp;s=common&amp;p=10&amp;n=0&amp;S=275127%2E000&amp;N=%D0%9F%D0%B5%D1%87%D1%8C%20%D0%BC%D0%B8%D0%BA%D1%80%D0%BE%D0%B2%D0%BE%D0%BB%D0%BD%D0%BE%D0%B2%D0%B0%D1%8F&amp;fc=1&amp;fg=1&amp;new=275127.000.000001" xr:uid="{EF61EF48-6DE2-4F2F-87B5-F954DBB59346}"/>
    <hyperlink ref="D452" r:id="rId99" display="https://enstru.kz/code_new.jsp?&amp;t=%D1%83%D1%81%D0%BB%D1%83%D0%B3%D0%B8%20%D0%BF%D0%BE%20%D1%82%D0%B5%D1%85%D0%BD%D0%B8%D1%87%D0%B5%D1%81%D0%BA%D0%BE%D0%B9%20%D0%BF%D0%BE%D0%B4%D0%B4%D0%B5%D1%80%D0%B6%D0%BA%D0%B5&amp;s=common&amp;p=10&amp;n=0&amp;S=620230%2E000&amp;N=%D0%A3%D1%81%D0%BB%D1%83%D0%B3%D0%B8%20%D0%BF%D0%BE%20%D1%82%D0%B5%D1%85%D0%BD%D0%B8%D1%87%D0%B5%D1%81%D0%BA%D0%BE%D0%B9%20%D0%BF%D0%BE%D0%B4%D0%B4%D0%B5%D1%80%D0%B6%D0%BA%D0%B5%20%D1%81%D0%B0%D0%B9%D1%82%D0%BE%D0%B2&amp;fc=1&amp;fg=0&amp;new=620230.000.000003" xr:uid="{C2015DDA-9488-4EFD-A500-692A1B7935BB}"/>
    <hyperlink ref="D464" r:id="rId100" display="https://enstru.kz/code_new.jsp?&amp;t=%D1%83%D1%81%D0%BB%D1%83%D0%B3%D0%B8%20%D0%BF%D0%BE%20%D0%BF%D0%BE%D0%B2%D1%8B%D1%88%D0%B5%D0%BD%D0%B8%D1%8E&amp;s=common&amp;p=10&amp;n=0&amp;S=841311%2E000&amp;N=%D0%A3%D1%81%D0%BB%D1%83%D0%B3%D0%B8%20%D0%BF%D0%BE%20%D0%BE%D0%B1%D1%83%D1%87%D0%B5%D0%BD%D0%B8%D1%8E%20%D0%BF%D0%B5%D1%80%D1%81%D0%BE%D0%BD%D0%B0%D0%BB%D0%B0/%D1%81%D0%BE%D1%82%D1%80%D1%83%D0%B4%D0%BD%D0%B8%D0%BA%D0%BE%D0%B2&amp;fc=1&amp;fg=0&amp;new=841311.000.000001" xr:uid="{C7D83BE3-C505-4881-9B50-A07427A57D9E}"/>
    <hyperlink ref="D472" r:id="rId101" display="http://enstru.kz/code_new.jsp?&amp;t=%D1%83%D1%81%D0%BB%D1%83%D0%B3%D0%B8%20%D0%B8%D0%BD%D1%82&amp;s=common&amp;p=10&amp;n=0&amp;S=611042%2E100,611043%2E100,612041%2E100,612042%2E100&amp;N=%D0%A3%D1%81%D0%BB%D1%83%D0%B3%D0%B8%20%D0%BF%D0%BE%20%D0%B4%D0%BE%D1%81%D1%82%D1%83%D0%BF%D1%83%20%D0%BA%20%D0%98%D0%BD%D1%82%D0%B5%D1%80%D0%BD%D0%B5%D1%82%D1%83&amp;fc=1&amp;fg=0&amp;new=612042.100.000000" xr:uid="{51BF2492-E3DF-4AE1-A285-3023EF6FB772}"/>
    <hyperlink ref="D341" r:id="rId102" display="http://enstru.kz/code_new.jsp?&amp;t=%D0%BA%D0%BE%D0%BD%D1%84%D0%B5%D1%80%D0%B5%D0%BD%D1%86&amp;s=common&amp;p=10&amp;n=0&amp;S=310112%2E300&amp;N=%D0%A1%D1%82%D0%BE%D0%BB&amp;fc=1&amp;fg=1&amp;new=310112.300.000001" xr:uid="{61D3D7CF-17CD-4F37-A495-A93523EDD930}"/>
  </hyperlinks>
  <pageMargins left="0.23622047244094491" right="0.23622047244094491" top="0.35433070866141736" bottom="0.35433070866141736" header="0.31496062992125984" footer="0.31496062992125984"/>
  <pageSetup paperSize="9" scale="44" orientation="landscape" r:id="rId103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 2018</vt:lpstr>
      <vt:lpstr>'ПЗ 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WW</cp:lastModifiedBy>
  <cp:lastPrinted>2018-10-11T04:42:56Z</cp:lastPrinted>
  <dcterms:created xsi:type="dcterms:W3CDTF">2016-02-08T03:45:04Z</dcterms:created>
  <dcterms:modified xsi:type="dcterms:W3CDTF">2018-10-17T10:19:36Z</dcterms:modified>
</cp:coreProperties>
</file>