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ПЗ 2018" sheetId="2" r:id="rId1"/>
  </sheets>
  <definedNames>
    <definedName name="_xlnm._FilterDatabase" localSheetId="0" hidden="1">'ПЗ 2018'!$B$12:$AB$42</definedName>
    <definedName name="_xlnm.Print_Area" localSheetId="0">'ПЗ 2018'!$A$1:$AB$45</definedName>
  </definedNames>
  <calcPr calcId="145621" refMode="R1C1"/>
</workbook>
</file>

<file path=xl/calcChain.xml><?xml version="1.0" encoding="utf-8"?>
<calcChain xmlns="http://schemas.openxmlformats.org/spreadsheetml/2006/main">
  <c r="Z21" i="2" l="1"/>
  <c r="Y21" i="2"/>
  <c r="Y20" i="2"/>
  <c r="Z42" i="2" l="1"/>
  <c r="Y42" i="2"/>
  <c r="Y22" i="2"/>
  <c r="Z22" i="2"/>
  <c r="Y38" i="2" l="1"/>
  <c r="Y18" i="2" l="1"/>
  <c r="Y27" i="2" l="1"/>
  <c r="Y33" i="2"/>
  <c r="Y36" i="2"/>
  <c r="Y35" i="2"/>
  <c r="Y28" i="2"/>
  <c r="Y29" i="2"/>
  <c r="Y30" i="2"/>
  <c r="Y31" i="2"/>
  <c r="Y32" i="2"/>
  <c r="Y34" i="2"/>
  <c r="Y37" i="2"/>
  <c r="Y19" i="2" l="1"/>
  <c r="Y17" i="2"/>
  <c r="U25" i="2" l="1"/>
  <c r="U24" i="2" l="1"/>
  <c r="Y26" i="2" l="1"/>
  <c r="Z26" i="2" s="1"/>
  <c r="X25" i="2" l="1"/>
  <c r="X24" i="2"/>
  <c r="X16" i="2"/>
  <c r="U16" i="2"/>
  <c r="R16" i="2"/>
  <c r="Y25" i="2" l="1"/>
  <c r="Z25" i="2" s="1"/>
  <c r="Y24" i="2"/>
  <c r="Z24" i="2" l="1"/>
  <c r="Y16" i="2"/>
  <c r="Z16" i="2" l="1"/>
  <c r="Y44" i="2" l="1"/>
  <c r="Z44" i="2" l="1"/>
</calcChain>
</file>

<file path=xl/sharedStrings.xml><?xml version="1.0" encoding="utf-8"?>
<sst xmlns="http://schemas.openxmlformats.org/spreadsheetml/2006/main" count="287" uniqueCount="104">
  <si>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</si>
  <si>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</si>
  <si>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</si>
  <si>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</si>
  <si>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</si>
  <si>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</si>
  <si>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Регион, место поставки товара, выполнения работ, оказания услуг</t>
  </si>
  <si>
    <t>Условия поставки по ИНКОТЕРМС 2010</t>
  </si>
  <si>
    <t>Ед. измерен.</t>
  </si>
  <si>
    <t>Кол-во, объем</t>
  </si>
  <si>
    <t>Маркетинговая цена за единицу, тенге без НДС</t>
  </si>
  <si>
    <t>Приоритет закупки</t>
  </si>
  <si>
    <t>1.Товары</t>
  </si>
  <si>
    <t>2.Работы</t>
  </si>
  <si>
    <t>3.Услуги</t>
  </si>
  <si>
    <t>Всего:</t>
  </si>
  <si>
    <t>Прогноз местного содержания, %</t>
  </si>
  <si>
    <t>Код  ЕНС ТРУ</t>
  </si>
  <si>
    <t>ОИ</t>
  </si>
  <si>
    <t>г.Астана, район Есиль</t>
  </si>
  <si>
    <t>Итого по товарам</t>
  </si>
  <si>
    <t>Итого по работам</t>
  </si>
  <si>
    <t>Итого по услугам</t>
  </si>
  <si>
    <t>1 Р</t>
  </si>
  <si>
    <t>Сумма, планируемая для закупок ТРУ без НДС, тенге</t>
  </si>
  <si>
    <t>Сумма,  планируемая для закупки ТРУ с НДС, тенге</t>
  </si>
  <si>
    <t>Основание для одного источника</t>
  </si>
  <si>
    <t>Срок осуществления закупок (планируемый месяц проведения)</t>
  </si>
  <si>
    <t>Период поставки товаров, выполнения работ, оказания услуг</t>
  </si>
  <si>
    <t>Условия оплаты</t>
  </si>
  <si>
    <t>Организатор закупки</t>
  </si>
  <si>
    <t>Предоплата 30%, промежуточный платеж 55%, окончательный платеж 15%</t>
  </si>
  <si>
    <t xml:space="preserve">План долгосрочных закупок, перечня первоочередных закупок товаров, работ и услуг на 2018 - 2020 годы Корпоративного фонда "Компания по строительству объектов" </t>
  </si>
  <si>
    <t>1 У</t>
  </si>
  <si>
    <t xml:space="preserve"> 711220.000.000000</t>
  </si>
  <si>
    <t>Услуги по авторскому/техническому надзору</t>
  </si>
  <si>
    <t>410040.300.000000</t>
  </si>
  <si>
    <t>Работы по возведению (строительству) нежилых зданий/сооружений</t>
  </si>
  <si>
    <t>2 У</t>
  </si>
  <si>
    <t>С даты заключения договора до 31 декабря 2020 года</t>
  </si>
  <si>
    <t>Ежемесячно по факту оказанных услуг</t>
  </si>
  <si>
    <t>Строительство объекта "Легкоатлетический спортивный комплекс" в городе Астана</t>
  </si>
  <si>
    <t>Услуги по техническому надзору за  строительством объекта "Легкоатлетический спортивный комплекс" в городе Астана</t>
  </si>
  <si>
    <t>Услуги по авторскому надзору за строительством объекта "Легкоатлетический спортивный комплекс" в городе Астана</t>
  </si>
  <si>
    <t>Приказ об утверждении плана закупок №94 от "29" ноября 2018 г.</t>
  </si>
  <si>
    <t>Декабрь 2018г.</t>
  </si>
  <si>
    <t>Январь 2019г.</t>
  </si>
  <si>
    <t>3 У</t>
  </si>
  <si>
    <t>пп.4) п.108 Правил закупок (в рамках выполнения государственного задания, исполнения поручения Президента РК)</t>
  </si>
  <si>
    <t>Апрель 2019г.</t>
  </si>
  <si>
    <t>2 Р</t>
  </si>
  <si>
    <t>3 Р</t>
  </si>
  <si>
    <t>4 Р</t>
  </si>
  <si>
    <t>5 Р</t>
  </si>
  <si>
    <t>Строительство объекта "Музей имени Ходжа Ахмета Яссауи" в городе Туркестан</t>
  </si>
  <si>
    <t>Строительство объекта "Стадион на 7 000 мест" в городе Туркестан</t>
  </si>
  <si>
    <t>Февраль 2019г.</t>
  </si>
  <si>
    <t>г.Туркестан</t>
  </si>
  <si>
    <t>410040.600.000000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</si>
  <si>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</si>
  <si>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</si>
  <si>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</si>
  <si>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</si>
  <si>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</si>
  <si>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</si>
  <si>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</si>
  <si>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</si>
  <si>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</si>
  <si>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</si>
  <si>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</si>
  <si>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711220.000.000001</t>
  </si>
  <si>
    <t>Услуги по управлению проектами</t>
  </si>
  <si>
    <t>Услуги по управлению проектами/работами</t>
  </si>
  <si>
    <t>13 У</t>
  </si>
  <si>
    <t>14 У</t>
  </si>
  <si>
    <t>15 У</t>
  </si>
  <si>
    <t>Услуги по техническому надзору за строительством объекта "Стадион на 7 000 мест" в городе Туркестан</t>
  </si>
  <si>
    <t>Услуги по авторскому надзору за троительством объекта "Стадион на 7 000 мест" в городе Туркестан</t>
  </si>
  <si>
    <t>Услуги по управлению проектом за строительством объекта "Стадион на 7 000 мест" в городе Туркестан</t>
  </si>
  <si>
    <t>Услуги по техническому надзору за строительством объекта "Музей имени Ходжа Ахмета Яссауи" в городе Туркестан</t>
  </si>
  <si>
    <t>Услуги по авторскому надзору за строительством объекта "Музей имени Ходжа Ахмета Яссауи" в городе Туркестан</t>
  </si>
  <si>
    <t>Услуги по управлению проектом за строительством объекта "Музей имени Ходжа Ахмета Яссауи" в городе Туркестан</t>
  </si>
  <si>
    <t>Услуги по техническому надзору за  строительством объекта "Конгресс холл" в городе Туркестан</t>
  </si>
  <si>
    <t>Услуги по авторскому надзору за строительством объекта "Конгресс холл" в городе Туркестан</t>
  </si>
  <si>
    <t>Услуги по управлению проектом за строительством объекта "Конгресс холл" в городе Туркестан</t>
  </si>
  <si>
    <t>Услуги по техническому надзору за строительством объекта "Дворец школьников" в городе Туркестан</t>
  </si>
  <si>
    <t>Услуги по авторскому надзору за строительством объекта "Дворец школьников" в городе Туркестан</t>
  </si>
  <si>
    <t>Услуги по управлению проектом за строительством объекта "Дворец школьников" в городе Туркестан</t>
  </si>
  <si>
    <t>Строительство объекта "Дворец школьников" в городе Туркестан</t>
  </si>
  <si>
    <t>Строительство объекта "Конгресс холл" в городе Туркестан</t>
  </si>
  <si>
    <t>Предоплата 50%, промежуточный платеж 40%, окончательный платеж 10%</t>
  </si>
  <si>
    <t>С даты заключения договора до 31 августа 2020 года</t>
  </si>
  <si>
    <t>С даты заключения договора до 01 июля 2020 года</t>
  </si>
  <si>
    <t>С изменениями и дополнениями от "05" февраля 2019 г. Приказ №9</t>
  </si>
  <si>
    <t>6 Р</t>
  </si>
  <si>
    <t>Строительство объекта "Казахский драматический театр" в городе Астана</t>
  </si>
  <si>
    <t>г.Нур-Султан</t>
  </si>
  <si>
    <t>С даты заключения договора до 31 июля 2020 года</t>
  </si>
  <si>
    <t>16 У</t>
  </si>
  <si>
    <t>17 У</t>
  </si>
  <si>
    <t>18 У</t>
  </si>
  <si>
    <t>Услуги по техническому надзору за строительством объекта "Казахский драматический театр" в городе Астана</t>
  </si>
  <si>
    <t>Услуги по авторскому надзору за строительством объекта "Казахский драматический театр" в городе Астана</t>
  </si>
  <si>
    <t>Услуги по управлению проектом за строительством объекта "Казахский драматический театр" в городе 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</si>
</sst>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6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/>
  </cellStyleXfs>
  <cellXfs count="75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17" fontId="5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3" borderId="8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right" vertical="center" wrapText="1"/>
    </xf>
    <xf numFmtId="0" fontId="3" fillId="3" borderId="26" xfId="0" applyNumberFormat="1" applyFont="1" applyFill="1" applyBorder="1" applyAlignment="1">
      <alignment horizontal="right" vertical="center" wrapText="1"/>
    </xf>
    <xf numFmtId="0" fontId="3" fillId="3" borderId="19" xfId="0" applyNumberFormat="1" applyFont="1" applyFill="1" applyBorder="1" applyAlignment="1">
      <alignment horizontal="right" vertical="center" wrapText="1"/>
    </xf>
    <xf numFmtId="0" fontId="3" fillId="3" borderId="29" xfId="0" applyNumberFormat="1" applyFont="1" applyFill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right" vertical="center" wrapText="1"/>
    </xf>
    <xf numFmtId="0" fontId="3" fillId="3" borderId="30" xfId="0" applyNumberFormat="1" applyFont="1" applyFill="1" applyBorder="1" applyAlignment="1">
      <alignment horizontal="right" vertical="center" wrapText="1"/>
    </xf>
    <xf numFmtId="0" fontId="3" fillId="3" borderId="27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horizontal="right" vertical="center" wrapText="1"/>
    </xf>
    <xf numFmtId="0" fontId="3" fillId="3" borderId="28" xfId="0" applyNumberFormat="1" applyFont="1" applyFill="1" applyBorder="1" applyAlignment="1">
      <alignment horizontal="right" vertical="center" wrapText="1"/>
    </xf>
    <xf numFmtId="0" fontId="3" fillId="3" borderId="17" xfId="0" applyNumberFormat="1" applyFont="1" applyFill="1" applyBorder="1" applyAlignment="1">
      <alignment horizontal="right" vertical="center" wrapText="1"/>
    </xf>
    <xf numFmtId="0" fontId="3" fillId="3" borderId="22" xfId="0" applyNumberFormat="1" applyFont="1" applyFill="1" applyBorder="1" applyAlignment="1">
      <alignment horizontal="right" vertical="center" wrapText="1"/>
    </xf>
    <xf numFmtId="0" fontId="3" fillId="3" borderId="20" xfId="0" applyNumberFormat="1" applyFont="1" applyFill="1" applyBorder="1" applyAlignment="1">
      <alignment horizontal="right" vertical="center" wrapText="1"/>
    </xf>
    <xf numFmtId="0" fontId="3" fillId="3" borderId="9" xfId="0" applyNumberFormat="1" applyFont="1" applyFill="1" applyBorder="1" applyAlignment="1">
      <alignment horizontal="left" vertical="center" wrapText="1"/>
    </xf>
    <xf numFmtId="0" fontId="3" fillId="3" borderId="11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tabSelected="1" zoomScale="70" zoomScaleNormal="70" zoomScaleSheetLayoutView="70" workbookViewId="0">
      <pane xSplit="3" ySplit="13" topLeftCell="D14" activePane="bottomRight" state="frozen"/>
      <selection pane="topRight" activeCell="E1" sqref="E1"/>
      <selection pane="bottomLeft" activeCell="A14" sqref="A14"/>
      <selection pane="bottomRight" activeCell="Z41" sqref="Z41"/>
    </sheetView>
  </sheetViews>
  <sheetFormatPr defaultRowHeight="12.75" customHeight="1" outlineLevelRow="1" outlineLevelCol="1" x14ac:dyDescent="0.25"/>
  <cols>
    <col min="1" max="1" width="3.140625" style="3" customWidth="1"/>
    <col min="2" max="2" width="8.28515625" style="2" customWidth="1"/>
    <col min="3" max="3" width="18.7109375" style="3" customWidth="1" outlineLevel="1"/>
    <col min="4" max="4" width="15.85546875" style="3" customWidth="1"/>
    <col min="5" max="5" width="24.85546875" style="3" customWidth="1"/>
    <col min="6" max="6" width="17.28515625" style="3" customWidth="1" outlineLevel="1"/>
    <col min="7" max="7" width="9.85546875" style="3" customWidth="1"/>
    <col min="8" max="8" width="11" style="3" customWidth="1"/>
    <col min="9" max="9" width="9.5703125" style="3" customWidth="1"/>
    <col min="10" max="10" width="12.5703125" style="3" customWidth="1"/>
    <col min="11" max="11" width="11" style="3" customWidth="1"/>
    <col min="12" max="12" width="10.140625" style="3" customWidth="1"/>
    <col min="13" max="13" width="13.85546875" style="3" customWidth="1"/>
    <col min="14" max="14" width="15" style="3" customWidth="1"/>
    <col min="15" max="15" width="9.5703125" style="3" customWidth="1"/>
    <col min="16" max="16" width="9.140625" style="3" customWidth="1"/>
    <col min="17" max="17" width="10.7109375" style="3" customWidth="1"/>
    <col min="18" max="18" width="16.28515625" style="3" customWidth="1"/>
    <col min="19" max="19" width="9" style="3" customWidth="1"/>
    <col min="20" max="20" width="10.7109375" style="3" customWidth="1"/>
    <col min="21" max="21" width="17.28515625" style="3" customWidth="1"/>
    <col min="22" max="22" width="8.85546875" style="3" customWidth="1"/>
    <col min="23" max="23" width="10.42578125" style="3" customWidth="1"/>
    <col min="24" max="24" width="17" style="3" customWidth="1"/>
    <col min="25" max="25" width="18.7109375" style="24" customWidth="1"/>
    <col min="26" max="26" width="17.42578125" style="3" customWidth="1"/>
    <col min="27" max="27" width="12.28515625" style="3" customWidth="1"/>
    <col min="28" max="28" width="12.85546875" style="3" customWidth="1"/>
    <col min="29" max="29" width="9.7109375" style="3" customWidth="1"/>
    <col min="30" max="30" width="13.28515625" style="3" customWidth="1"/>
    <col min="31" max="31" width="12.85546875" style="5" customWidth="1"/>
    <col min="32" max="32" width="9.140625" style="5" customWidth="1"/>
    <col min="33" max="33" width="11.85546875" style="5" customWidth="1"/>
    <col min="34" max="44" width="9.140625" style="3" customWidth="1"/>
    <col min="45" max="16384" width="9.140625" style="1"/>
  </cols>
  <sheetData>
    <row r="1" spans="1:44" ht="12.75" hidden="1" customHeight="1" outlineLevel="1" x14ac:dyDescent="0.25">
      <c r="A1" s="1"/>
      <c r="M1" s="4"/>
      <c r="AA1" s="4"/>
      <c r="AB1" s="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2.75" hidden="1" customHeight="1" outlineLevel="1" x14ac:dyDescent="0.25">
      <c r="A2" s="1"/>
      <c r="B2" s="46" t="s">
        <v>32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"/>
      <c r="AD2" s="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3.5" hidden="1" customHeight="1" outlineLevel="1" thickBot="1" x14ac:dyDescent="0.3">
      <c r="A3" s="1"/>
      <c r="B3" s="25"/>
      <c r="C3" s="45" t="s">
        <v>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0.5" hidden="1" customHeight="1" outlineLevel="1" x14ac:dyDescent="0.25">
      <c r="A4" s="1"/>
      <c r="J4" s="4"/>
      <c r="K4" s="4"/>
      <c r="L4" s="4"/>
      <c r="M4" s="4"/>
      <c r="O4" s="4"/>
      <c r="P4" s="4"/>
      <c r="Q4" s="4"/>
      <c r="R4" s="4"/>
      <c r="S4" s="4"/>
      <c r="T4" s="4"/>
      <c r="U4" s="4"/>
      <c r="V4" s="4"/>
      <c r="W4" s="55" t="s">
        <v>44</v>
      </c>
      <c r="X4" s="56"/>
      <c r="Y4" s="56"/>
      <c r="Z4" s="56"/>
      <c r="AA4" s="56"/>
      <c r="AB4" s="57"/>
      <c r="AC4" s="4"/>
      <c r="AD4" s="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4.25" hidden="1" customHeight="1" outlineLevel="1" x14ac:dyDescent="0.25">
      <c r="A5" s="1"/>
      <c r="J5" s="4"/>
      <c r="K5" s="4"/>
      <c r="L5" s="4"/>
      <c r="M5" s="4"/>
      <c r="O5" s="4"/>
      <c r="P5" s="4"/>
      <c r="Q5" s="4"/>
      <c r="R5" s="4"/>
      <c r="S5" s="4"/>
      <c r="T5" s="4"/>
      <c r="U5" s="4"/>
      <c r="V5" s="4"/>
      <c r="W5" s="58"/>
      <c r="X5" s="59"/>
      <c r="Y5" s="59"/>
      <c r="Z5" s="59"/>
      <c r="AA5" s="59"/>
      <c r="AB5" s="60"/>
      <c r="AC5" s="4"/>
      <c r="AD5" s="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4.25" hidden="1" customHeight="1" outlineLevel="1" x14ac:dyDescent="0.25">
      <c r="A6" s="1"/>
      <c r="J6" s="4"/>
      <c r="K6" s="4"/>
      <c r="L6" s="4"/>
      <c r="M6" s="4"/>
      <c r="O6" s="4"/>
      <c r="P6" s="4"/>
      <c r="Q6" s="4"/>
      <c r="R6" s="4"/>
      <c r="S6" s="4"/>
      <c r="T6" s="4"/>
      <c r="U6" s="4"/>
      <c r="V6" s="4"/>
      <c r="W6" s="61" t="s">
        <v>93</v>
      </c>
      <c r="X6" s="62"/>
      <c r="Y6" s="62"/>
      <c r="Z6" s="62"/>
      <c r="AA6" s="62"/>
      <c r="AB6" s="63"/>
      <c r="AC6" s="4"/>
      <c r="AD6" s="4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4.25" hidden="1" customHeight="1" outlineLevel="1" thickBot="1" x14ac:dyDescent="0.3">
      <c r="A7" s="1"/>
      <c r="J7" s="4"/>
      <c r="K7" s="4"/>
      <c r="L7" s="4"/>
      <c r="M7" s="4"/>
      <c r="O7" s="4"/>
      <c r="P7" s="4"/>
      <c r="Q7" s="4"/>
      <c r="R7" s="4"/>
      <c r="S7" s="4"/>
      <c r="T7" s="4"/>
      <c r="U7" s="4"/>
      <c r="V7" s="4"/>
      <c r="W7" s="64"/>
      <c r="X7" s="65"/>
      <c r="Y7" s="65"/>
      <c r="Z7" s="65"/>
      <c r="AA7" s="65"/>
      <c r="AB7" s="66"/>
      <c r="AC7" s="4"/>
      <c r="AD7" s="4"/>
      <c r="AF7" s="6"/>
      <c r="AG7" s="6"/>
      <c r="AH7" s="6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2.75" hidden="1" customHeight="1" outlineLevel="1" x14ac:dyDescent="0.25">
      <c r="A8" s="1"/>
      <c r="C8" s="26"/>
      <c r="D8" s="26"/>
      <c r="E8" s="26"/>
      <c r="F8" s="26"/>
      <c r="G8" s="26"/>
      <c r="H8" s="26"/>
      <c r="I8" s="26"/>
      <c r="J8" s="27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8"/>
      <c r="AA8" s="29"/>
      <c r="AB8" s="29"/>
      <c r="AC8" s="29"/>
      <c r="AD8" s="30"/>
      <c r="AE8" s="30"/>
      <c r="AF8" s="2"/>
      <c r="AG8" s="6"/>
      <c r="AH8" s="6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3.5" hidden="1" customHeight="1" outlineLevel="1" thickBot="1" x14ac:dyDescent="0.3">
      <c r="A9" s="1"/>
      <c r="F9" s="26"/>
      <c r="G9" s="26"/>
      <c r="H9" s="26"/>
      <c r="I9" s="26"/>
      <c r="J9" s="26"/>
      <c r="K9" s="26"/>
      <c r="L9" s="26"/>
      <c r="M9" s="2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31"/>
      <c r="Z9" s="26"/>
      <c r="AA9" s="26"/>
      <c r="AB9" s="26"/>
      <c r="AC9" s="28"/>
      <c r="AD9" s="29"/>
      <c r="AE9" s="29"/>
      <c r="AF9" s="29"/>
      <c r="AG9" s="30"/>
      <c r="AH9" s="30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7.25" customHeight="1" collapsed="1" thickBot="1" x14ac:dyDescent="0.3">
      <c r="A10" s="1"/>
      <c r="B10" s="49" t="s">
        <v>1</v>
      </c>
      <c r="C10" s="49" t="s">
        <v>17</v>
      </c>
      <c r="D10" s="49" t="s">
        <v>2</v>
      </c>
      <c r="E10" s="49" t="s">
        <v>3</v>
      </c>
      <c r="F10" s="49" t="s">
        <v>4</v>
      </c>
      <c r="G10" s="49" t="s">
        <v>5</v>
      </c>
      <c r="H10" s="49" t="s">
        <v>26</v>
      </c>
      <c r="I10" s="49" t="s">
        <v>16</v>
      </c>
      <c r="J10" s="49" t="s">
        <v>27</v>
      </c>
      <c r="K10" s="49" t="s">
        <v>6</v>
      </c>
      <c r="L10" s="49" t="s">
        <v>7</v>
      </c>
      <c r="M10" s="49" t="s">
        <v>28</v>
      </c>
      <c r="N10" s="49" t="s">
        <v>29</v>
      </c>
      <c r="O10" s="47" t="s">
        <v>8</v>
      </c>
      <c r="P10" s="51">
        <v>2018</v>
      </c>
      <c r="Q10" s="52"/>
      <c r="R10" s="53"/>
      <c r="S10" s="51">
        <v>2019</v>
      </c>
      <c r="T10" s="52"/>
      <c r="U10" s="53"/>
      <c r="V10" s="51">
        <v>2020</v>
      </c>
      <c r="W10" s="52"/>
      <c r="X10" s="53"/>
      <c r="Y10" s="49" t="s">
        <v>24</v>
      </c>
      <c r="Z10" s="49" t="s">
        <v>25</v>
      </c>
      <c r="AA10" s="49" t="s">
        <v>11</v>
      </c>
      <c r="AB10" s="49" t="s">
        <v>30</v>
      </c>
      <c r="AC10" s="54"/>
      <c r="AD10" s="6"/>
      <c r="AE10" s="6"/>
      <c r="AF10" s="6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06.5" customHeight="1" thickBot="1" x14ac:dyDescent="0.3">
      <c r="A11" s="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8"/>
      <c r="P11" s="32" t="s">
        <v>9</v>
      </c>
      <c r="Q11" s="32" t="s">
        <v>10</v>
      </c>
      <c r="R11" s="33" t="s">
        <v>24</v>
      </c>
      <c r="S11" s="32" t="s">
        <v>9</v>
      </c>
      <c r="T11" s="32" t="s">
        <v>10</v>
      </c>
      <c r="U11" s="33" t="s">
        <v>24</v>
      </c>
      <c r="V11" s="32" t="s">
        <v>9</v>
      </c>
      <c r="W11" s="32" t="s">
        <v>10</v>
      </c>
      <c r="X11" s="33" t="s">
        <v>24</v>
      </c>
      <c r="Y11" s="50"/>
      <c r="Z11" s="50"/>
      <c r="AA11" s="50"/>
      <c r="AB11" s="50"/>
      <c r="AC11" s="5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2.75" customHeight="1" thickBot="1" x14ac:dyDescent="0.3">
      <c r="A12" s="1"/>
      <c r="B12" s="34">
        <v>1</v>
      </c>
      <c r="C12" s="34">
        <v>2</v>
      </c>
      <c r="D12" s="35">
        <v>3</v>
      </c>
      <c r="E12" s="34">
        <v>4</v>
      </c>
      <c r="F12" s="35">
        <v>5</v>
      </c>
      <c r="G12" s="34">
        <v>6</v>
      </c>
      <c r="H12" s="36">
        <v>7</v>
      </c>
      <c r="I12" s="35">
        <v>8</v>
      </c>
      <c r="J12" s="34">
        <v>9</v>
      </c>
      <c r="K12" s="35">
        <v>10</v>
      </c>
      <c r="L12" s="34">
        <v>11</v>
      </c>
      <c r="M12" s="35">
        <v>12</v>
      </c>
      <c r="N12" s="34">
        <v>13</v>
      </c>
      <c r="O12" s="37">
        <v>14</v>
      </c>
      <c r="P12" s="70">
        <v>15</v>
      </c>
      <c r="Q12" s="71"/>
      <c r="R12" s="71"/>
      <c r="S12" s="71"/>
      <c r="T12" s="71"/>
      <c r="U12" s="71"/>
      <c r="V12" s="71"/>
      <c r="W12" s="71"/>
      <c r="X12" s="72"/>
      <c r="Y12" s="35">
        <v>16</v>
      </c>
      <c r="Z12" s="34">
        <v>17</v>
      </c>
      <c r="AA12" s="35">
        <v>18</v>
      </c>
      <c r="AB12" s="35">
        <v>19</v>
      </c>
      <c r="AC12" s="5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2.75" customHeight="1" x14ac:dyDescent="0.25">
      <c r="A13" s="1"/>
      <c r="B13" s="38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0"/>
      <c r="AB13" s="39"/>
      <c r="AC13" s="5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1" customHeight="1" x14ac:dyDescent="0.25">
      <c r="A14" s="1"/>
      <c r="B14" s="67" t="s">
        <v>20</v>
      </c>
      <c r="C14" s="6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6">
        <v>0</v>
      </c>
      <c r="Z14" s="17">
        <v>0</v>
      </c>
      <c r="AA14" s="18"/>
      <c r="AB14" s="14"/>
      <c r="AC14" s="15"/>
      <c r="AD14" s="15"/>
      <c r="AE14" s="15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8.75" customHeight="1" x14ac:dyDescent="0.25">
      <c r="A15" s="1"/>
      <c r="B15" s="67" t="s">
        <v>13</v>
      </c>
      <c r="C15" s="7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20"/>
      <c r="AB15" s="14"/>
      <c r="AC15" s="15"/>
      <c r="AD15" s="15"/>
      <c r="AE15" s="15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10.75" customHeight="1" x14ac:dyDescent="0.25">
      <c r="A16" s="1"/>
      <c r="B16" s="9" t="s">
        <v>23</v>
      </c>
      <c r="C16" s="7" t="s">
        <v>36</v>
      </c>
      <c r="D16" s="8" t="s">
        <v>37</v>
      </c>
      <c r="E16" s="8" t="s">
        <v>37</v>
      </c>
      <c r="F16" s="9" t="s">
        <v>41</v>
      </c>
      <c r="G16" s="9" t="s">
        <v>18</v>
      </c>
      <c r="H16" s="9" t="s">
        <v>48</v>
      </c>
      <c r="I16" s="10">
        <v>0.4</v>
      </c>
      <c r="J16" s="11" t="s">
        <v>45</v>
      </c>
      <c r="K16" s="9" t="s">
        <v>19</v>
      </c>
      <c r="L16" s="8"/>
      <c r="M16" s="12" t="s">
        <v>39</v>
      </c>
      <c r="N16" s="9" t="s">
        <v>31</v>
      </c>
      <c r="O16" s="9"/>
      <c r="P16" s="9">
        <v>1</v>
      </c>
      <c r="Q16" s="9"/>
      <c r="R16" s="13">
        <f>9461077833/1.12</f>
        <v>8447390922.3214273</v>
      </c>
      <c r="S16" s="9">
        <v>1</v>
      </c>
      <c r="T16" s="9"/>
      <c r="U16" s="13">
        <f>17345309343/1.12</f>
        <v>15486883341.964285</v>
      </c>
      <c r="V16" s="9">
        <v>1</v>
      </c>
      <c r="W16" s="9"/>
      <c r="X16" s="13">
        <f>4375660558/1.12</f>
        <v>3906839783.9285712</v>
      </c>
      <c r="Y16" s="13">
        <f>R16+U16+X16</f>
        <v>27841114048.214283</v>
      </c>
      <c r="Z16" s="13">
        <f t="shared" ref="Z16" si="0">Y16+(Y16*12%)</f>
        <v>31182047733.999996</v>
      </c>
      <c r="AA16" s="9"/>
      <c r="AB16" s="14"/>
      <c r="AC16" s="15"/>
      <c r="AD16" s="15"/>
      <c r="AE16" s="15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10.75" customHeight="1" x14ac:dyDescent="0.25">
      <c r="A17" s="1"/>
      <c r="B17" s="9" t="s">
        <v>50</v>
      </c>
      <c r="C17" s="7" t="s">
        <v>58</v>
      </c>
      <c r="D17" s="8" t="s">
        <v>59</v>
      </c>
      <c r="E17" s="8" t="s">
        <v>60</v>
      </c>
      <c r="F17" s="9" t="s">
        <v>89</v>
      </c>
      <c r="G17" s="9" t="s">
        <v>18</v>
      </c>
      <c r="H17" s="9" t="s">
        <v>48</v>
      </c>
      <c r="I17" s="10">
        <v>0.4</v>
      </c>
      <c r="J17" s="11" t="s">
        <v>56</v>
      </c>
      <c r="K17" s="9" t="s">
        <v>57</v>
      </c>
      <c r="L17" s="8"/>
      <c r="M17" s="12" t="s">
        <v>39</v>
      </c>
      <c r="N17" s="9" t="s">
        <v>90</v>
      </c>
      <c r="O17" s="9"/>
      <c r="P17" s="9"/>
      <c r="Q17" s="9"/>
      <c r="R17" s="13"/>
      <c r="S17" s="9">
        <v>1</v>
      </c>
      <c r="T17" s="9"/>
      <c r="U17" s="13">
        <v>5211488866.0699997</v>
      </c>
      <c r="V17" s="9">
        <v>1</v>
      </c>
      <c r="W17" s="9"/>
      <c r="X17" s="13">
        <v>3345249011.6100001</v>
      </c>
      <c r="Y17" s="13">
        <f>R17+U17+X17</f>
        <v>8556737877.6800003</v>
      </c>
      <c r="Z17" s="13">
        <v>9583546423</v>
      </c>
      <c r="AA17" s="9"/>
      <c r="AB17" s="14"/>
      <c r="AC17" s="15"/>
      <c r="AD17" s="15"/>
      <c r="AE17" s="15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10.75" customHeight="1" x14ac:dyDescent="0.25">
      <c r="A18" s="1"/>
      <c r="B18" s="9" t="s">
        <v>51</v>
      </c>
      <c r="C18" s="7" t="s">
        <v>58</v>
      </c>
      <c r="D18" s="8" t="s">
        <v>59</v>
      </c>
      <c r="E18" s="8" t="s">
        <v>60</v>
      </c>
      <c r="F18" s="9" t="s">
        <v>55</v>
      </c>
      <c r="G18" s="9" t="s">
        <v>18</v>
      </c>
      <c r="H18" s="9" t="s">
        <v>48</v>
      </c>
      <c r="I18" s="10">
        <v>0.4</v>
      </c>
      <c r="J18" s="11" t="s">
        <v>56</v>
      </c>
      <c r="K18" s="9" t="s">
        <v>57</v>
      </c>
      <c r="L18" s="8"/>
      <c r="M18" s="12" t="s">
        <v>39</v>
      </c>
      <c r="N18" s="9" t="s">
        <v>90</v>
      </c>
      <c r="O18" s="9"/>
      <c r="P18" s="9"/>
      <c r="Q18" s="9"/>
      <c r="R18" s="13"/>
      <c r="S18" s="9">
        <v>1</v>
      </c>
      <c r="T18" s="9"/>
      <c r="U18" s="13">
        <v>6838753306.25</v>
      </c>
      <c r="V18" s="9">
        <v>1</v>
      </c>
      <c r="W18" s="9"/>
      <c r="X18" s="13">
        <v>4427942685.7200003</v>
      </c>
      <c r="Y18" s="13">
        <f>R18+U18+X18</f>
        <v>11266695991.970001</v>
      </c>
      <c r="Z18" s="13">
        <v>12618699511</v>
      </c>
      <c r="AA18" s="9"/>
      <c r="AB18" s="14"/>
      <c r="AC18" s="15"/>
      <c r="AD18" s="15"/>
      <c r="AE18" s="15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10.75" customHeight="1" x14ac:dyDescent="0.25">
      <c r="A19" s="1"/>
      <c r="B19" s="9" t="s">
        <v>52</v>
      </c>
      <c r="C19" s="7" t="s">
        <v>58</v>
      </c>
      <c r="D19" s="8" t="s">
        <v>59</v>
      </c>
      <c r="E19" s="8" t="s">
        <v>60</v>
      </c>
      <c r="F19" s="9" t="s">
        <v>88</v>
      </c>
      <c r="G19" s="9" t="s">
        <v>18</v>
      </c>
      <c r="H19" s="9" t="s">
        <v>48</v>
      </c>
      <c r="I19" s="10">
        <v>0.4</v>
      </c>
      <c r="J19" s="11" t="s">
        <v>56</v>
      </c>
      <c r="K19" s="9" t="s">
        <v>57</v>
      </c>
      <c r="L19" s="8"/>
      <c r="M19" s="12" t="s">
        <v>91</v>
      </c>
      <c r="N19" s="9" t="s">
        <v>90</v>
      </c>
      <c r="O19" s="9"/>
      <c r="P19" s="9"/>
      <c r="Q19" s="9"/>
      <c r="R19" s="13"/>
      <c r="S19" s="9">
        <v>1</v>
      </c>
      <c r="T19" s="9"/>
      <c r="U19" s="13">
        <v>3226451984.8200002</v>
      </c>
      <c r="V19" s="9">
        <v>1</v>
      </c>
      <c r="W19" s="9"/>
      <c r="X19" s="13">
        <v>1323442580.3599999</v>
      </c>
      <c r="Y19" s="13">
        <f t="shared" ref="Y19" si="1">R19+U19+X19</f>
        <v>4549894565.1800003</v>
      </c>
      <c r="Z19" s="13">
        <v>5095881913</v>
      </c>
      <c r="AA19" s="9"/>
      <c r="AB19" s="14"/>
      <c r="AC19" s="15"/>
      <c r="AD19" s="15"/>
      <c r="AE19" s="15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10.75" customHeight="1" x14ac:dyDescent="0.25">
      <c r="A20" s="1"/>
      <c r="B20" s="9" t="s">
        <v>53</v>
      </c>
      <c r="C20" s="7" t="s">
        <v>58</v>
      </c>
      <c r="D20" s="8" t="s">
        <v>59</v>
      </c>
      <c r="E20" s="8" t="s">
        <v>60</v>
      </c>
      <c r="F20" s="9" t="s">
        <v>54</v>
      </c>
      <c r="G20" s="9" t="s">
        <v>18</v>
      </c>
      <c r="H20" s="9" t="s">
        <v>48</v>
      </c>
      <c r="I20" s="10">
        <v>0.4</v>
      </c>
      <c r="J20" s="11" t="s">
        <v>56</v>
      </c>
      <c r="K20" s="9" t="s">
        <v>57</v>
      </c>
      <c r="L20" s="8"/>
      <c r="M20" s="12" t="s">
        <v>92</v>
      </c>
      <c r="N20" s="9" t="s">
        <v>90</v>
      </c>
      <c r="O20" s="9"/>
      <c r="P20" s="9"/>
      <c r="Q20" s="9"/>
      <c r="R20" s="13"/>
      <c r="S20" s="9">
        <v>1</v>
      </c>
      <c r="T20" s="9"/>
      <c r="U20" s="13">
        <v>1728509673.21</v>
      </c>
      <c r="V20" s="9">
        <v>1</v>
      </c>
      <c r="W20" s="9"/>
      <c r="X20" s="13">
        <v>660303213.39999998</v>
      </c>
      <c r="Y20" s="13">
        <f>R20+U20+X20</f>
        <v>2388812886.6100001</v>
      </c>
      <c r="Z20" s="13">
        <v>2675470433</v>
      </c>
      <c r="AA20" s="9"/>
      <c r="AB20" s="14"/>
      <c r="AC20" s="15"/>
      <c r="AD20" s="15"/>
      <c r="AE20" s="15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10.75" customHeight="1" x14ac:dyDescent="0.25">
      <c r="A21" s="1"/>
      <c r="B21" s="9" t="s">
        <v>94</v>
      </c>
      <c r="C21" s="7" t="s">
        <v>58</v>
      </c>
      <c r="D21" s="8" t="s">
        <v>59</v>
      </c>
      <c r="E21" s="8" t="s">
        <v>60</v>
      </c>
      <c r="F21" s="9" t="s">
        <v>95</v>
      </c>
      <c r="G21" s="9" t="s">
        <v>18</v>
      </c>
      <c r="H21" s="9" t="s">
        <v>48</v>
      </c>
      <c r="I21" s="10">
        <v>0.4</v>
      </c>
      <c r="J21" s="11" t="s">
        <v>49</v>
      </c>
      <c r="K21" s="9" t="s">
        <v>96</v>
      </c>
      <c r="L21" s="8"/>
      <c r="M21" s="12" t="s">
        <v>97</v>
      </c>
      <c r="N21" s="9" t="s">
        <v>90</v>
      </c>
      <c r="O21" s="9"/>
      <c r="P21" s="9"/>
      <c r="Q21" s="9"/>
      <c r="R21" s="13"/>
      <c r="S21" s="9">
        <v>1</v>
      </c>
      <c r="T21" s="9"/>
      <c r="U21" s="13">
        <v>15962763647</v>
      </c>
      <c r="V21" s="9">
        <v>1</v>
      </c>
      <c r="W21" s="9"/>
      <c r="X21" s="13">
        <v>7284258366</v>
      </c>
      <c r="Y21" s="13">
        <f>R21+U21+X21</f>
        <v>23247022013</v>
      </c>
      <c r="Z21" s="74">
        <f>(Y21*12%)+Y21</f>
        <v>26036664654.560001</v>
      </c>
      <c r="AA21" s="9"/>
      <c r="AB21" s="14"/>
      <c r="AC21" s="15"/>
      <c r="AD21" s="15"/>
      <c r="AE21" s="15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.75" customHeight="1" x14ac:dyDescent="0.25">
      <c r="A22" s="1"/>
      <c r="B22" s="69" t="s">
        <v>21</v>
      </c>
      <c r="C22" s="6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6">
        <f>SUM(Y16:Y21)</f>
        <v>77850277382.654297</v>
      </c>
      <c r="Z22" s="16">
        <f>SUM(Z16:Z21)</f>
        <v>87192310668.559998</v>
      </c>
      <c r="AA22" s="14"/>
      <c r="AB22" s="14"/>
      <c r="AC22" s="15"/>
      <c r="AD22" s="15"/>
      <c r="AE22" s="15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25">
      <c r="A23" s="1"/>
      <c r="B23" s="69" t="s">
        <v>14</v>
      </c>
      <c r="C23" s="6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14"/>
      <c r="AC23" s="15"/>
      <c r="AD23" s="15"/>
      <c r="AE23" s="15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64.25" customHeight="1" x14ac:dyDescent="0.25">
      <c r="A24" s="1"/>
      <c r="B24" s="9" t="s">
        <v>33</v>
      </c>
      <c r="C24" s="7" t="s">
        <v>34</v>
      </c>
      <c r="D24" s="8" t="s">
        <v>35</v>
      </c>
      <c r="E24" s="8" t="s">
        <v>35</v>
      </c>
      <c r="F24" s="9" t="s">
        <v>42</v>
      </c>
      <c r="G24" s="9" t="s">
        <v>18</v>
      </c>
      <c r="H24" s="9" t="s">
        <v>48</v>
      </c>
      <c r="I24" s="10">
        <v>1</v>
      </c>
      <c r="J24" s="11" t="s">
        <v>49</v>
      </c>
      <c r="K24" s="9" t="s">
        <v>19</v>
      </c>
      <c r="L24" s="8"/>
      <c r="M24" s="12" t="s">
        <v>39</v>
      </c>
      <c r="N24" s="9" t="s">
        <v>40</v>
      </c>
      <c r="O24" s="9"/>
      <c r="P24" s="9">
        <v>1</v>
      </c>
      <c r="Q24" s="9"/>
      <c r="R24" s="13">
        <v>0</v>
      </c>
      <c r="S24" s="9">
        <v>1</v>
      </c>
      <c r="T24" s="9"/>
      <c r="U24" s="13">
        <f>252355383/1.12+67741759.216</f>
        <v>293059065.46599996</v>
      </c>
      <c r="V24" s="9">
        <v>1</v>
      </c>
      <c r="W24" s="9"/>
      <c r="X24" s="13">
        <f>68824195/1.12</f>
        <v>61450174.107142851</v>
      </c>
      <c r="Y24" s="13">
        <f>R24+U24+X24</f>
        <v>354509239.57314283</v>
      </c>
      <c r="Z24" s="13">
        <f t="shared" ref="Z24" si="2">Y24+(Y24*12%)</f>
        <v>397050348.32191998</v>
      </c>
      <c r="AA24" s="9"/>
      <c r="AB24" s="14"/>
      <c r="AC24" s="15"/>
      <c r="AD24" s="15"/>
      <c r="AE24" s="15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56.75" customHeight="1" x14ac:dyDescent="0.25">
      <c r="A25" s="1"/>
      <c r="B25" s="9" t="s">
        <v>38</v>
      </c>
      <c r="C25" s="7" t="s">
        <v>34</v>
      </c>
      <c r="D25" s="8" t="s">
        <v>35</v>
      </c>
      <c r="E25" s="8" t="s">
        <v>35</v>
      </c>
      <c r="F25" s="9" t="s">
        <v>43</v>
      </c>
      <c r="G25" s="9" t="s">
        <v>18</v>
      </c>
      <c r="H25" s="9" t="s">
        <v>48</v>
      </c>
      <c r="I25" s="10">
        <v>1</v>
      </c>
      <c r="J25" s="11" t="s">
        <v>46</v>
      </c>
      <c r="K25" s="9" t="s">
        <v>19</v>
      </c>
      <c r="L25" s="8"/>
      <c r="M25" s="12" t="s">
        <v>39</v>
      </c>
      <c r="N25" s="9" t="s">
        <v>40</v>
      </c>
      <c r="O25" s="9"/>
      <c r="P25" s="9">
        <v>1</v>
      </c>
      <c r="Q25" s="9"/>
      <c r="R25" s="13">
        <v>0</v>
      </c>
      <c r="S25" s="9">
        <v>1</v>
      </c>
      <c r="T25" s="9"/>
      <c r="U25" s="13">
        <f>87371345/1.12+42550979.46</f>
        <v>120561108.92428571</v>
      </c>
      <c r="V25" s="9">
        <v>1</v>
      </c>
      <c r="W25" s="9"/>
      <c r="X25" s="13">
        <f>23828548/1.12</f>
        <v>21275489.285714284</v>
      </c>
      <c r="Y25" s="13">
        <f>R25+U25+X25</f>
        <v>141836598.20999998</v>
      </c>
      <c r="Z25" s="13">
        <f t="shared" ref="Z25:Z26" si="3">Y25+(Y25*12%)</f>
        <v>158856989.99519998</v>
      </c>
      <c r="AA25" s="9"/>
      <c r="AB25" s="14"/>
      <c r="AC25" s="15"/>
      <c r="AD25" s="15"/>
      <c r="AE25" s="15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56.75" customHeight="1" x14ac:dyDescent="0.25">
      <c r="A26" s="1"/>
      <c r="B26" s="9" t="s">
        <v>47</v>
      </c>
      <c r="C26" s="7" t="s">
        <v>34</v>
      </c>
      <c r="D26" s="8" t="s">
        <v>35</v>
      </c>
      <c r="E26" s="8" t="s">
        <v>35</v>
      </c>
      <c r="F26" s="9" t="s">
        <v>42</v>
      </c>
      <c r="G26" s="9" t="s">
        <v>18</v>
      </c>
      <c r="H26" s="9" t="s">
        <v>48</v>
      </c>
      <c r="I26" s="10">
        <v>1</v>
      </c>
      <c r="J26" s="11" t="s">
        <v>46</v>
      </c>
      <c r="K26" s="9" t="s">
        <v>19</v>
      </c>
      <c r="L26" s="8"/>
      <c r="M26" s="12" t="s">
        <v>39</v>
      </c>
      <c r="N26" s="9" t="s">
        <v>40</v>
      </c>
      <c r="O26" s="9"/>
      <c r="P26" s="9">
        <v>1</v>
      </c>
      <c r="Q26" s="9"/>
      <c r="R26" s="13">
        <v>0</v>
      </c>
      <c r="S26" s="9">
        <v>1</v>
      </c>
      <c r="T26" s="9"/>
      <c r="U26" s="13">
        <v>55158589</v>
      </c>
      <c r="V26" s="9">
        <v>1</v>
      </c>
      <c r="W26" s="9"/>
      <c r="X26" s="13">
        <v>0</v>
      </c>
      <c r="Y26" s="13">
        <f>R26+U26+X26</f>
        <v>55158589</v>
      </c>
      <c r="Z26" s="13">
        <f t="shared" si="3"/>
        <v>61777619.68</v>
      </c>
      <c r="AA26" s="9"/>
      <c r="AB26" s="14"/>
      <c r="AC26" s="15"/>
      <c r="AD26" s="15"/>
      <c r="AE26" s="15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6.75" customHeight="1" x14ac:dyDescent="0.25">
      <c r="A27" s="1"/>
      <c r="B27" s="9" t="s">
        <v>61</v>
      </c>
      <c r="C27" s="7" t="s">
        <v>34</v>
      </c>
      <c r="D27" s="8" t="s">
        <v>35</v>
      </c>
      <c r="E27" s="8" t="s">
        <v>35</v>
      </c>
      <c r="F27" s="9" t="s">
        <v>82</v>
      </c>
      <c r="G27" s="9" t="s">
        <v>18</v>
      </c>
      <c r="H27" s="9" t="s">
        <v>48</v>
      </c>
      <c r="I27" s="10">
        <v>1</v>
      </c>
      <c r="J27" s="11"/>
      <c r="K27" s="9" t="s">
        <v>57</v>
      </c>
      <c r="L27" s="8"/>
      <c r="M27" s="12" t="s">
        <v>39</v>
      </c>
      <c r="N27" s="9" t="s">
        <v>40</v>
      </c>
      <c r="O27" s="9"/>
      <c r="P27" s="9"/>
      <c r="Q27" s="9"/>
      <c r="R27" s="13"/>
      <c r="S27" s="9">
        <v>1</v>
      </c>
      <c r="T27" s="9"/>
      <c r="U27" s="13">
        <v>95820697.319999993</v>
      </c>
      <c r="V27" s="9">
        <v>1</v>
      </c>
      <c r="W27" s="9"/>
      <c r="X27" s="13">
        <v>63880464.289999999</v>
      </c>
      <c r="Y27" s="13">
        <f>R27+U27+X27</f>
        <v>159701161.60999998</v>
      </c>
      <c r="Z27" s="13">
        <v>178865301</v>
      </c>
      <c r="AA27" s="9"/>
      <c r="AB27" s="14"/>
      <c r="AC27" s="15"/>
      <c r="AD27" s="15"/>
      <c r="AE27" s="15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56.75" customHeight="1" x14ac:dyDescent="0.25">
      <c r="A28" s="1"/>
      <c r="B28" s="9" t="s">
        <v>62</v>
      </c>
      <c r="C28" s="7" t="s">
        <v>34</v>
      </c>
      <c r="D28" s="8" t="s">
        <v>35</v>
      </c>
      <c r="E28" s="8" t="s">
        <v>35</v>
      </c>
      <c r="F28" s="9" t="s">
        <v>83</v>
      </c>
      <c r="G28" s="9" t="s">
        <v>18</v>
      </c>
      <c r="H28" s="9" t="s">
        <v>48</v>
      </c>
      <c r="I28" s="10">
        <v>1</v>
      </c>
      <c r="J28" s="11"/>
      <c r="K28" s="9" t="s">
        <v>57</v>
      </c>
      <c r="L28" s="8"/>
      <c r="M28" s="12" t="s">
        <v>39</v>
      </c>
      <c r="N28" s="9" t="s">
        <v>40</v>
      </c>
      <c r="O28" s="9"/>
      <c r="P28" s="9"/>
      <c r="Q28" s="9"/>
      <c r="R28" s="13"/>
      <c r="S28" s="9">
        <v>1</v>
      </c>
      <c r="T28" s="9"/>
      <c r="U28" s="13">
        <v>32923008.93</v>
      </c>
      <c r="V28" s="9">
        <v>1</v>
      </c>
      <c r="W28" s="9"/>
      <c r="X28" s="13">
        <v>21948672.32</v>
      </c>
      <c r="Y28" s="13">
        <f t="shared" ref="Y28:Y37" si="4">R28+U28+X28</f>
        <v>54871681.25</v>
      </c>
      <c r="Z28" s="13">
        <v>61456283</v>
      </c>
      <c r="AA28" s="9"/>
      <c r="AB28" s="14"/>
      <c r="AC28" s="15"/>
      <c r="AD28" s="15"/>
      <c r="AE28" s="15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56.75" customHeight="1" x14ac:dyDescent="0.25">
      <c r="A29" s="1"/>
      <c r="B29" s="9" t="s">
        <v>63</v>
      </c>
      <c r="C29" s="7" t="s">
        <v>70</v>
      </c>
      <c r="D29" s="8" t="s">
        <v>71</v>
      </c>
      <c r="E29" s="8" t="s">
        <v>72</v>
      </c>
      <c r="F29" s="9" t="s">
        <v>84</v>
      </c>
      <c r="G29" s="9" t="s">
        <v>18</v>
      </c>
      <c r="H29" s="9" t="s">
        <v>48</v>
      </c>
      <c r="I29" s="10">
        <v>1</v>
      </c>
      <c r="J29" s="11"/>
      <c r="K29" s="9" t="s">
        <v>57</v>
      </c>
      <c r="L29" s="8"/>
      <c r="M29" s="12" t="s">
        <v>39</v>
      </c>
      <c r="N29" s="9" t="s">
        <v>40</v>
      </c>
      <c r="O29" s="9"/>
      <c r="P29" s="9"/>
      <c r="Q29" s="9"/>
      <c r="R29" s="13"/>
      <c r="S29" s="9">
        <v>1</v>
      </c>
      <c r="T29" s="9"/>
      <c r="U29" s="13">
        <v>40785220.539999999</v>
      </c>
      <c r="V29" s="9">
        <v>1</v>
      </c>
      <c r="W29" s="9"/>
      <c r="X29" s="13">
        <v>27190146.43</v>
      </c>
      <c r="Y29" s="13">
        <f t="shared" si="4"/>
        <v>67975366.969999999</v>
      </c>
      <c r="Z29" s="13">
        <v>76132411</v>
      </c>
      <c r="AA29" s="9"/>
      <c r="AB29" s="14"/>
      <c r="AC29" s="15"/>
      <c r="AD29" s="15"/>
      <c r="AE29" s="15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56.75" customHeight="1" x14ac:dyDescent="0.25">
      <c r="A30" s="1"/>
      <c r="B30" s="9" t="s">
        <v>64</v>
      </c>
      <c r="C30" s="7" t="s">
        <v>34</v>
      </c>
      <c r="D30" s="8" t="s">
        <v>35</v>
      </c>
      <c r="E30" s="8" t="s">
        <v>35</v>
      </c>
      <c r="F30" s="9" t="s">
        <v>76</v>
      </c>
      <c r="G30" s="9" t="s">
        <v>18</v>
      </c>
      <c r="H30" s="9" t="s">
        <v>48</v>
      </c>
      <c r="I30" s="10">
        <v>1</v>
      </c>
      <c r="J30" s="11"/>
      <c r="K30" s="9" t="s">
        <v>57</v>
      </c>
      <c r="L30" s="8"/>
      <c r="M30" s="12" t="s">
        <v>39</v>
      </c>
      <c r="N30" s="9" t="s">
        <v>40</v>
      </c>
      <c r="O30" s="9"/>
      <c r="P30" s="9"/>
      <c r="Q30" s="9"/>
      <c r="R30" s="13"/>
      <c r="S30" s="9">
        <v>1</v>
      </c>
      <c r="T30" s="9"/>
      <c r="U30" s="13">
        <v>115144860.72</v>
      </c>
      <c r="V30" s="9">
        <v>1</v>
      </c>
      <c r="W30" s="9"/>
      <c r="X30" s="13">
        <v>76763239.280000001</v>
      </c>
      <c r="Y30" s="13">
        <f t="shared" si="4"/>
        <v>191908100</v>
      </c>
      <c r="Z30" s="13">
        <v>214937074</v>
      </c>
      <c r="AA30" s="9"/>
      <c r="AB30" s="14"/>
      <c r="AC30" s="15"/>
      <c r="AD30" s="15"/>
      <c r="AE30" s="15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56.75" customHeight="1" x14ac:dyDescent="0.25">
      <c r="A31" s="1"/>
      <c r="B31" s="9" t="s">
        <v>65</v>
      </c>
      <c r="C31" s="7" t="s">
        <v>34</v>
      </c>
      <c r="D31" s="8" t="s">
        <v>35</v>
      </c>
      <c r="E31" s="8" t="s">
        <v>35</v>
      </c>
      <c r="F31" s="9" t="s">
        <v>77</v>
      </c>
      <c r="G31" s="9" t="s">
        <v>18</v>
      </c>
      <c r="H31" s="9" t="s">
        <v>48</v>
      </c>
      <c r="I31" s="10">
        <v>1</v>
      </c>
      <c r="J31" s="11"/>
      <c r="K31" s="9" t="s">
        <v>57</v>
      </c>
      <c r="L31" s="8"/>
      <c r="M31" s="12" t="s">
        <v>39</v>
      </c>
      <c r="N31" s="9" t="s">
        <v>40</v>
      </c>
      <c r="O31" s="9"/>
      <c r="P31" s="9"/>
      <c r="Q31" s="9"/>
      <c r="R31" s="13"/>
      <c r="S31" s="9">
        <v>1</v>
      </c>
      <c r="T31" s="9"/>
      <c r="U31" s="13">
        <v>39682691.960000001</v>
      </c>
      <c r="V31" s="9">
        <v>1</v>
      </c>
      <c r="W31" s="9"/>
      <c r="X31" s="13">
        <v>26455128.57</v>
      </c>
      <c r="Y31" s="13">
        <f t="shared" si="4"/>
        <v>66137820.530000001</v>
      </c>
      <c r="Z31" s="13">
        <v>74074360</v>
      </c>
      <c r="AA31" s="9"/>
      <c r="AB31" s="14"/>
      <c r="AC31" s="15"/>
      <c r="AD31" s="15"/>
      <c r="AE31" s="15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56.75" customHeight="1" x14ac:dyDescent="0.25">
      <c r="A32" s="1"/>
      <c r="B32" s="9" t="s">
        <v>66</v>
      </c>
      <c r="C32" s="7" t="s">
        <v>70</v>
      </c>
      <c r="D32" s="8" t="s">
        <v>71</v>
      </c>
      <c r="E32" s="8" t="s">
        <v>72</v>
      </c>
      <c r="F32" s="9" t="s">
        <v>78</v>
      </c>
      <c r="G32" s="9" t="s">
        <v>18</v>
      </c>
      <c r="H32" s="9" t="s">
        <v>48</v>
      </c>
      <c r="I32" s="10">
        <v>1</v>
      </c>
      <c r="J32" s="11"/>
      <c r="K32" s="9" t="s">
        <v>57</v>
      </c>
      <c r="L32" s="8"/>
      <c r="M32" s="12" t="s">
        <v>39</v>
      </c>
      <c r="N32" s="9" t="s">
        <v>40</v>
      </c>
      <c r="O32" s="9"/>
      <c r="P32" s="9"/>
      <c r="Q32" s="9"/>
      <c r="R32" s="13"/>
      <c r="S32" s="9">
        <v>1</v>
      </c>
      <c r="T32" s="9"/>
      <c r="U32" s="13">
        <v>49440731.25</v>
      </c>
      <c r="V32" s="9">
        <v>1</v>
      </c>
      <c r="W32" s="9"/>
      <c r="X32" s="13">
        <v>32960487.5</v>
      </c>
      <c r="Y32" s="13">
        <f t="shared" si="4"/>
        <v>82401218.75</v>
      </c>
      <c r="Z32" s="13">
        <v>92289365</v>
      </c>
      <c r="AA32" s="9"/>
      <c r="AB32" s="14"/>
      <c r="AC32" s="15"/>
      <c r="AD32" s="15"/>
      <c r="AE32" s="15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56.75" customHeight="1" x14ac:dyDescent="0.25">
      <c r="A33" s="1"/>
      <c r="B33" s="9" t="s">
        <v>67</v>
      </c>
      <c r="C33" s="7" t="s">
        <v>34</v>
      </c>
      <c r="D33" s="8" t="s">
        <v>35</v>
      </c>
      <c r="E33" s="8" t="s">
        <v>35</v>
      </c>
      <c r="F33" s="9" t="s">
        <v>85</v>
      </c>
      <c r="G33" s="9" t="s">
        <v>18</v>
      </c>
      <c r="H33" s="9" t="s">
        <v>48</v>
      </c>
      <c r="I33" s="10">
        <v>1</v>
      </c>
      <c r="J33" s="11"/>
      <c r="K33" s="9" t="s">
        <v>57</v>
      </c>
      <c r="L33" s="8"/>
      <c r="M33" s="12" t="s">
        <v>91</v>
      </c>
      <c r="N33" s="9" t="s">
        <v>40</v>
      </c>
      <c r="O33" s="9"/>
      <c r="P33" s="9"/>
      <c r="Q33" s="9"/>
      <c r="R33" s="13"/>
      <c r="S33" s="9">
        <v>1</v>
      </c>
      <c r="T33" s="9"/>
      <c r="U33" s="13">
        <v>71949344.640000001</v>
      </c>
      <c r="V33" s="9">
        <v>1</v>
      </c>
      <c r="W33" s="9"/>
      <c r="X33" s="13">
        <v>30835433.039999999</v>
      </c>
      <c r="Y33" s="13">
        <f>R33+U33+X33</f>
        <v>102784777.68000001</v>
      </c>
      <c r="Z33" s="13">
        <v>115118951</v>
      </c>
      <c r="AA33" s="9"/>
      <c r="AB33" s="14"/>
      <c r="AC33" s="15"/>
      <c r="AD33" s="15"/>
      <c r="AE33" s="15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6.75" customHeight="1" x14ac:dyDescent="0.25">
      <c r="A34" s="1"/>
      <c r="B34" s="9" t="s">
        <v>68</v>
      </c>
      <c r="C34" s="7" t="s">
        <v>34</v>
      </c>
      <c r="D34" s="8" t="s">
        <v>35</v>
      </c>
      <c r="E34" s="8" t="s">
        <v>35</v>
      </c>
      <c r="F34" s="9" t="s">
        <v>86</v>
      </c>
      <c r="G34" s="9" t="s">
        <v>18</v>
      </c>
      <c r="H34" s="9" t="s">
        <v>48</v>
      </c>
      <c r="I34" s="10">
        <v>1</v>
      </c>
      <c r="J34" s="11"/>
      <c r="K34" s="9" t="s">
        <v>57</v>
      </c>
      <c r="L34" s="8"/>
      <c r="M34" s="12" t="s">
        <v>91</v>
      </c>
      <c r="N34" s="9" t="s">
        <v>40</v>
      </c>
      <c r="O34" s="9"/>
      <c r="P34" s="9"/>
      <c r="Q34" s="9"/>
      <c r="R34" s="13"/>
      <c r="S34" s="9">
        <v>1</v>
      </c>
      <c r="T34" s="9"/>
      <c r="U34" s="13">
        <v>24789270.539999999</v>
      </c>
      <c r="V34" s="9">
        <v>1</v>
      </c>
      <c r="W34" s="9"/>
      <c r="X34" s="13">
        <v>10623973.210000001</v>
      </c>
      <c r="Y34" s="13">
        <f t="shared" si="4"/>
        <v>35413243.75</v>
      </c>
      <c r="Z34" s="13">
        <v>39662833</v>
      </c>
      <c r="AA34" s="9"/>
      <c r="AB34" s="14"/>
      <c r="AC34" s="15"/>
      <c r="AD34" s="15"/>
      <c r="AE34" s="15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6.75" customHeight="1" x14ac:dyDescent="0.25">
      <c r="A35" s="1"/>
      <c r="B35" s="9" t="s">
        <v>69</v>
      </c>
      <c r="C35" s="7" t="s">
        <v>70</v>
      </c>
      <c r="D35" s="8" t="s">
        <v>71</v>
      </c>
      <c r="E35" s="8" t="s">
        <v>72</v>
      </c>
      <c r="F35" s="9" t="s">
        <v>87</v>
      </c>
      <c r="G35" s="9" t="s">
        <v>18</v>
      </c>
      <c r="H35" s="9" t="s">
        <v>48</v>
      </c>
      <c r="I35" s="10">
        <v>1</v>
      </c>
      <c r="J35" s="11"/>
      <c r="K35" s="9" t="s">
        <v>57</v>
      </c>
      <c r="L35" s="8"/>
      <c r="M35" s="12" t="s">
        <v>91</v>
      </c>
      <c r="N35" s="9" t="s">
        <v>40</v>
      </c>
      <c r="O35" s="9"/>
      <c r="P35" s="9"/>
      <c r="Q35" s="9"/>
      <c r="R35" s="13"/>
      <c r="S35" s="9">
        <v>1</v>
      </c>
      <c r="T35" s="9"/>
      <c r="U35" s="13">
        <v>30835433.039999999</v>
      </c>
      <c r="V35" s="9">
        <v>1</v>
      </c>
      <c r="W35" s="9"/>
      <c r="X35" s="13">
        <v>13215185.710000001</v>
      </c>
      <c r="Y35" s="13">
        <f t="shared" ref="Y35" si="5">R35+U35+X35</f>
        <v>44050618.75</v>
      </c>
      <c r="Z35" s="13">
        <v>49336693</v>
      </c>
      <c r="AA35" s="9"/>
      <c r="AB35" s="14"/>
      <c r="AC35" s="15"/>
      <c r="AD35" s="15"/>
      <c r="AE35" s="15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56.75" customHeight="1" x14ac:dyDescent="0.25">
      <c r="A36" s="1"/>
      <c r="B36" s="9" t="s">
        <v>73</v>
      </c>
      <c r="C36" s="7" t="s">
        <v>34</v>
      </c>
      <c r="D36" s="8" t="s">
        <v>35</v>
      </c>
      <c r="E36" s="8" t="s">
        <v>35</v>
      </c>
      <c r="F36" s="9" t="s">
        <v>79</v>
      </c>
      <c r="G36" s="9" t="s">
        <v>18</v>
      </c>
      <c r="H36" s="9" t="s">
        <v>48</v>
      </c>
      <c r="I36" s="10">
        <v>1</v>
      </c>
      <c r="J36" s="11"/>
      <c r="K36" s="9" t="s">
        <v>57</v>
      </c>
      <c r="L36" s="8"/>
      <c r="M36" s="12" t="s">
        <v>92</v>
      </c>
      <c r="N36" s="9" t="s">
        <v>40</v>
      </c>
      <c r="O36" s="9"/>
      <c r="P36" s="9"/>
      <c r="Q36" s="9"/>
      <c r="R36" s="13"/>
      <c r="S36" s="9">
        <v>1</v>
      </c>
      <c r="T36" s="9"/>
      <c r="U36" s="13">
        <v>44137136.609999999</v>
      </c>
      <c r="V36" s="9">
        <v>1</v>
      </c>
      <c r="W36" s="9"/>
      <c r="X36" s="13">
        <v>18915915.18</v>
      </c>
      <c r="Y36" s="13">
        <f>R36+U36+X36</f>
        <v>63053051.789999999</v>
      </c>
      <c r="Z36" s="13">
        <v>70619418</v>
      </c>
      <c r="AA36" s="9"/>
      <c r="AB36" s="14"/>
      <c r="AC36" s="15"/>
      <c r="AD36" s="15"/>
      <c r="AE36" s="15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56.75" customHeight="1" x14ac:dyDescent="0.25">
      <c r="A37" s="1"/>
      <c r="B37" s="9" t="s">
        <v>74</v>
      </c>
      <c r="C37" s="7" t="s">
        <v>34</v>
      </c>
      <c r="D37" s="8" t="s">
        <v>35</v>
      </c>
      <c r="E37" s="8" t="s">
        <v>35</v>
      </c>
      <c r="F37" s="9" t="s">
        <v>80</v>
      </c>
      <c r="G37" s="9" t="s">
        <v>18</v>
      </c>
      <c r="H37" s="9" t="s">
        <v>48</v>
      </c>
      <c r="I37" s="10">
        <v>1</v>
      </c>
      <c r="J37" s="11"/>
      <c r="K37" s="9" t="s">
        <v>57</v>
      </c>
      <c r="L37" s="8"/>
      <c r="M37" s="12" t="s">
        <v>92</v>
      </c>
      <c r="N37" s="9" t="s">
        <v>40</v>
      </c>
      <c r="O37" s="9"/>
      <c r="P37" s="9"/>
      <c r="Q37" s="9"/>
      <c r="R37" s="13"/>
      <c r="S37" s="9">
        <v>1</v>
      </c>
      <c r="T37" s="9"/>
      <c r="U37" s="13">
        <v>15214508.039999999</v>
      </c>
      <c r="V37" s="9">
        <v>1</v>
      </c>
      <c r="W37" s="9"/>
      <c r="X37" s="13">
        <v>6520502.6799999997</v>
      </c>
      <c r="Y37" s="13">
        <f t="shared" si="4"/>
        <v>21735010.719999999</v>
      </c>
      <c r="Z37" s="13">
        <v>24343212</v>
      </c>
      <c r="AA37" s="9"/>
      <c r="AB37" s="14"/>
      <c r="AC37" s="15"/>
      <c r="AD37" s="15"/>
      <c r="AE37" s="15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56.75" customHeight="1" x14ac:dyDescent="0.25">
      <c r="A38" s="1"/>
      <c r="B38" s="9" t="s">
        <v>75</v>
      </c>
      <c r="C38" s="7" t="s">
        <v>70</v>
      </c>
      <c r="D38" s="8" t="s">
        <v>71</v>
      </c>
      <c r="E38" s="8" t="s">
        <v>72</v>
      </c>
      <c r="F38" s="9" t="s">
        <v>81</v>
      </c>
      <c r="G38" s="9" t="s">
        <v>18</v>
      </c>
      <c r="H38" s="9" t="s">
        <v>48</v>
      </c>
      <c r="I38" s="10">
        <v>1</v>
      </c>
      <c r="J38" s="11"/>
      <c r="K38" s="9" t="s">
        <v>57</v>
      </c>
      <c r="L38" s="8"/>
      <c r="M38" s="12" t="s">
        <v>92</v>
      </c>
      <c r="N38" s="9" t="s">
        <v>40</v>
      </c>
      <c r="O38" s="9"/>
      <c r="P38" s="9"/>
      <c r="Q38" s="9"/>
      <c r="R38" s="13"/>
      <c r="S38" s="9">
        <v>1</v>
      </c>
      <c r="T38" s="9"/>
      <c r="U38" s="13">
        <v>18829836.609999999</v>
      </c>
      <c r="V38" s="9">
        <v>1</v>
      </c>
      <c r="W38" s="9"/>
      <c r="X38" s="13">
        <v>8069929.46</v>
      </c>
      <c r="Y38" s="13">
        <f>R38+U38+X38</f>
        <v>26899766.07</v>
      </c>
      <c r="Z38" s="13">
        <v>30127738</v>
      </c>
      <c r="AA38" s="9"/>
      <c r="AB38" s="14"/>
      <c r="AC38" s="15"/>
      <c r="AD38" s="15"/>
      <c r="AE38" s="15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56.75" customHeight="1" x14ac:dyDescent="0.25">
      <c r="A39" s="1"/>
      <c r="B39" s="9" t="s">
        <v>98</v>
      </c>
      <c r="C39" s="7" t="s">
        <v>34</v>
      </c>
      <c r="D39" s="8" t="s">
        <v>35</v>
      </c>
      <c r="E39" s="8" t="s">
        <v>35</v>
      </c>
      <c r="F39" s="9" t="s">
        <v>101</v>
      </c>
      <c r="G39" s="9" t="s">
        <v>18</v>
      </c>
      <c r="H39" s="9" t="s">
        <v>48</v>
      </c>
      <c r="I39" s="10">
        <v>1</v>
      </c>
      <c r="J39" s="11"/>
      <c r="K39" s="9" t="s">
        <v>96</v>
      </c>
      <c r="L39" s="8"/>
      <c r="M39" s="12" t="s">
        <v>39</v>
      </c>
      <c r="N39" s="9" t="s">
        <v>40</v>
      </c>
      <c r="O39" s="9"/>
      <c r="P39" s="9"/>
      <c r="Q39" s="9"/>
      <c r="R39" s="13"/>
      <c r="S39" s="9">
        <v>1</v>
      </c>
      <c r="T39" s="9"/>
      <c r="U39" s="13">
        <v>152114181</v>
      </c>
      <c r="V39" s="9">
        <v>1</v>
      </c>
      <c r="W39" s="9"/>
      <c r="X39" s="13">
        <v>82390437</v>
      </c>
      <c r="Y39" s="13">
        <v>234504618</v>
      </c>
      <c r="Z39" s="13">
        <v>262645172</v>
      </c>
      <c r="AA39" s="9"/>
      <c r="AB39" s="14"/>
      <c r="AC39" s="15"/>
      <c r="AD39" s="15"/>
      <c r="AE39" s="15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56.75" customHeight="1" x14ac:dyDescent="0.25">
      <c r="A40" s="1"/>
      <c r="B40" s="9" t="s">
        <v>99</v>
      </c>
      <c r="C40" s="7" t="s">
        <v>34</v>
      </c>
      <c r="D40" s="8" t="s">
        <v>35</v>
      </c>
      <c r="E40" s="8" t="s">
        <v>35</v>
      </c>
      <c r="F40" s="9" t="s">
        <v>102</v>
      </c>
      <c r="G40" s="9" t="s">
        <v>18</v>
      </c>
      <c r="H40" s="9" t="s">
        <v>48</v>
      </c>
      <c r="I40" s="10">
        <v>1</v>
      </c>
      <c r="J40" s="11"/>
      <c r="K40" s="9" t="s">
        <v>96</v>
      </c>
      <c r="L40" s="8"/>
      <c r="M40" s="12" t="s">
        <v>39</v>
      </c>
      <c r="N40" s="9" t="s">
        <v>40</v>
      </c>
      <c r="O40" s="9"/>
      <c r="P40" s="9"/>
      <c r="Q40" s="9"/>
      <c r="R40" s="13"/>
      <c r="S40" s="9">
        <v>1</v>
      </c>
      <c r="T40" s="9"/>
      <c r="U40" s="13">
        <v>66060010</v>
      </c>
      <c r="V40" s="9">
        <v>1</v>
      </c>
      <c r="W40" s="9"/>
      <c r="X40" s="13">
        <v>35780444</v>
      </c>
      <c r="Y40" s="13">
        <v>101840454</v>
      </c>
      <c r="Z40" s="13">
        <v>114061308</v>
      </c>
      <c r="AA40" s="9"/>
      <c r="AB40" s="14"/>
      <c r="AC40" s="15"/>
      <c r="AD40" s="15"/>
      <c r="AE40" s="15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6.75" customHeight="1" x14ac:dyDescent="0.25">
      <c r="A41" s="1"/>
      <c r="B41" s="9" t="s">
        <v>100</v>
      </c>
      <c r="C41" s="7" t="s">
        <v>70</v>
      </c>
      <c r="D41" s="8" t="s">
        <v>71</v>
      </c>
      <c r="E41" s="8" t="s">
        <v>72</v>
      </c>
      <c r="F41" s="9" t="s">
        <v>103</v>
      </c>
      <c r="G41" s="9" t="s">
        <v>18</v>
      </c>
      <c r="H41" s="9" t="s">
        <v>48</v>
      </c>
      <c r="I41" s="10">
        <v>1</v>
      </c>
      <c r="J41" s="11"/>
      <c r="K41" s="9" t="s">
        <v>96</v>
      </c>
      <c r="L41" s="8"/>
      <c r="M41" s="12" t="s">
        <v>39</v>
      </c>
      <c r="N41" s="9" t="s">
        <v>40</v>
      </c>
      <c r="O41" s="9"/>
      <c r="P41" s="9"/>
      <c r="Q41" s="9"/>
      <c r="R41" s="13"/>
      <c r="S41" s="9">
        <v>1</v>
      </c>
      <c r="T41" s="9"/>
      <c r="U41" s="13">
        <v>49324807</v>
      </c>
      <c r="V41" s="9">
        <v>1</v>
      </c>
      <c r="W41" s="9"/>
      <c r="X41" s="13">
        <v>26716065</v>
      </c>
      <c r="Y41" s="13">
        <v>76040872</v>
      </c>
      <c r="Z41" s="13">
        <v>85165777</v>
      </c>
      <c r="AA41" s="9"/>
      <c r="AB41" s="14"/>
      <c r="AC41" s="15"/>
      <c r="AD41" s="15"/>
      <c r="AE41" s="15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5" customHeight="1" x14ac:dyDescent="0.25">
      <c r="A42" s="1"/>
      <c r="B42" s="67" t="s">
        <v>22</v>
      </c>
      <c r="C42" s="6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6">
        <f>SUM(Y24:Y41)</f>
        <v>1880822188.6531429</v>
      </c>
      <c r="Z42" s="17">
        <f>SUM(Z24:Z41)</f>
        <v>2106520853.9971199</v>
      </c>
      <c r="AA42" s="18"/>
      <c r="AB42" s="14"/>
      <c r="AC42" s="15"/>
      <c r="AD42" s="15"/>
      <c r="AE42" s="15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.75" customHeight="1" x14ac:dyDescent="0.25">
      <c r="A43" s="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8"/>
      <c r="AA43" s="18"/>
      <c r="AB43" s="14"/>
      <c r="AC43" s="15"/>
      <c r="AD43" s="15"/>
      <c r="AE43" s="15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7.25" customHeight="1" x14ac:dyDescent="0.25">
      <c r="A44" s="1"/>
      <c r="B44" s="23" t="s">
        <v>15</v>
      </c>
      <c r="C44" s="21"/>
      <c r="D44" s="22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6">
        <f>Y42+Y22+Y14</f>
        <v>79731099571.307434</v>
      </c>
      <c r="Z44" s="17">
        <f>Z42+Z22+Z14</f>
        <v>89298831522.557114</v>
      </c>
      <c r="AA44" s="18"/>
      <c r="AB44" s="14"/>
      <c r="AC44" s="15"/>
      <c r="AD44" s="15"/>
      <c r="AE44" s="15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.75" customHeight="1" x14ac:dyDescent="0.25">
      <c r="A45" s="1"/>
      <c r="B45" s="40"/>
      <c r="C45" s="41"/>
      <c r="D45" s="40"/>
      <c r="E45" s="42"/>
      <c r="F45" s="42"/>
      <c r="G45" s="42"/>
      <c r="H45" s="42"/>
      <c r="I45" s="42"/>
      <c r="J45" s="4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43"/>
      <c r="Z45" s="2"/>
      <c r="AA45" s="2"/>
      <c r="AB45" s="2"/>
      <c r="AE45" s="15"/>
      <c r="AF45" s="15"/>
      <c r="AG45" s="15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</sheetData>
  <mergeCells count="32">
    <mergeCell ref="W4:AB5"/>
    <mergeCell ref="W6:AB7"/>
    <mergeCell ref="B42:C42"/>
    <mergeCell ref="F10:F11"/>
    <mergeCell ref="B10:B11"/>
    <mergeCell ref="C10:C11"/>
    <mergeCell ref="D10:D11"/>
    <mergeCell ref="E10:E11"/>
    <mergeCell ref="B22:C22"/>
    <mergeCell ref="B23:C23"/>
    <mergeCell ref="P12:X12"/>
    <mergeCell ref="B14:C14"/>
    <mergeCell ref="B15:C15"/>
    <mergeCell ref="L10:L11"/>
    <mergeCell ref="M10:M11"/>
    <mergeCell ref="N10:N11"/>
    <mergeCell ref="C3:AC3"/>
    <mergeCell ref="B2:AB2"/>
    <mergeCell ref="O10:O11"/>
    <mergeCell ref="G10:G11"/>
    <mergeCell ref="I10:I11"/>
    <mergeCell ref="J10:J11"/>
    <mergeCell ref="K10:K11"/>
    <mergeCell ref="P10:R10"/>
    <mergeCell ref="S10:U10"/>
    <mergeCell ref="V10:X10"/>
    <mergeCell ref="H10:H11"/>
    <mergeCell ref="AC10:AC11"/>
    <mergeCell ref="Y10:Y11"/>
    <mergeCell ref="Z10:Z11"/>
    <mergeCell ref="AA10:AA11"/>
    <mergeCell ref="AB10:AB11"/>
  </mergeCells>
  <pageMargins left="0.23622047244094491" right="0.23622047244094491" top="0.35433070866141736" bottom="0.35433070866141736" header="0.31496062992125984" footer="0.31496062992125984"/>
  <pageSetup paperSize="9" scale="39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 2018</vt:lpstr>
      <vt:lpstr>'ПЗ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Онгаров Бауыржан Джансерикович</cp:lastModifiedBy>
  <cp:lastPrinted>2019-04-02T05:00:16Z</cp:lastPrinted>
  <dcterms:created xsi:type="dcterms:W3CDTF">2016-02-08T03:45:04Z</dcterms:created>
  <dcterms:modified xsi:type="dcterms:W3CDTF">2019-04-02T05:01:57Z</dcterms:modified>
</cp:coreProperties>
</file>